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Rebalans 2023\Materijal za objavu\"/>
    </mc:Choice>
  </mc:AlternateContent>
  <bookViews>
    <workbookView xWindow="0" yWindow="0" windowWidth="23040" windowHeight="9195" tabRatio="574"/>
  </bookViews>
  <sheets>
    <sheet name="Opšti dio" sheetId="4" r:id="rId1"/>
    <sheet name="Rashodi" sheetId="2" r:id="rId2"/>
    <sheet name="Prihodi - Fond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2" hidden="1">'Prihodi - Fond 02'!$A$4:$B$809</definedName>
    <definedName name="_xlnm._FilterDatabase" localSheetId="1" hidden="1">Rashodi!$A$7:$D$4846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'Opšti dio'!$A$1:$D$289</definedName>
    <definedName name="_xlnm.Print_Area" localSheetId="2">'Prihodi - Fond 02'!$A$1:$C$809</definedName>
    <definedName name="_xlnm.Print_Area" localSheetId="1">Rashodi!$A$1:$D$4846</definedName>
    <definedName name="_xlnm.Print_Titles" localSheetId="2">'Prihodi - Fond 02'!$2:$4</definedName>
    <definedName name="_xlnm.Print_Titles" localSheetId="1">Rashodi!$3:$5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4381" i="2" l="1"/>
  <c r="D4381" i="2"/>
  <c r="D3865" i="2" l="1"/>
  <c r="C3865" i="2"/>
  <c r="D3825" i="2"/>
  <c r="C3825" i="2"/>
  <c r="D3535" i="2"/>
  <c r="C3535" i="2"/>
  <c r="D2380" i="2"/>
  <c r="C2380" i="2"/>
  <c r="D2193" i="2"/>
  <c r="C2193" i="2"/>
  <c r="D2022" i="2"/>
  <c r="C2022" i="2"/>
  <c r="D1675" i="2"/>
  <c r="C1675" i="2"/>
  <c r="D1410" i="2"/>
  <c r="C1410" i="2"/>
  <c r="D981" i="2"/>
  <c r="C981" i="2"/>
  <c r="D4842" i="2"/>
  <c r="D4841" i="2" s="1"/>
  <c r="C4842" i="2"/>
  <c r="C4841" i="2" s="1"/>
  <c r="D4801" i="2"/>
  <c r="C4801" i="2"/>
  <c r="D4766" i="2"/>
  <c r="C4766" i="2"/>
  <c r="D4764" i="2"/>
  <c r="C4764" i="2"/>
  <c r="D4726" i="2"/>
  <c r="C4726" i="2"/>
  <c r="D4645" i="2"/>
  <c r="C4645" i="2"/>
  <c r="D4637" i="2"/>
  <c r="D4636" i="2" s="1"/>
  <c r="C4637" i="2"/>
  <c r="D4604" i="2"/>
  <c r="C4604" i="2"/>
  <c r="D4593" i="2"/>
  <c r="C4593" i="2"/>
  <c r="D4562" i="2"/>
  <c r="C4562" i="2"/>
  <c r="D4560" i="2"/>
  <c r="C4560" i="2"/>
  <c r="D4517" i="2"/>
  <c r="C4517" i="2"/>
  <c r="D4407" i="2"/>
  <c r="C4407" i="2"/>
  <c r="D4343" i="2"/>
  <c r="C4343" i="2"/>
  <c r="D4268" i="2"/>
  <c r="C4268" i="2"/>
  <c r="D4265" i="2"/>
  <c r="D4264" i="2" s="1"/>
  <c r="C4265" i="2"/>
  <c r="D4228" i="2"/>
  <c r="C4228" i="2"/>
  <c r="D4057" i="2"/>
  <c r="C4057" i="2"/>
  <c r="D3957" i="2"/>
  <c r="C3957" i="2"/>
  <c r="D3906" i="2"/>
  <c r="C3906" i="2"/>
  <c r="D3757" i="2"/>
  <c r="C3757" i="2"/>
  <c r="D3746" i="2"/>
  <c r="C3746" i="2"/>
  <c r="D3675" i="2"/>
  <c r="D3674" i="2" s="1"/>
  <c r="C3675" i="2"/>
  <c r="D3648" i="2"/>
  <c r="D3647" i="2" s="1"/>
  <c r="C3648" i="2"/>
  <c r="D3595" i="2"/>
  <c r="C3595" i="2"/>
  <c r="D3537" i="2"/>
  <c r="C3537" i="2"/>
  <c r="D3372" i="2"/>
  <c r="D3371" i="2" s="1"/>
  <c r="C3372" i="2"/>
  <c r="C3371" i="2" s="1"/>
  <c r="D3251" i="2"/>
  <c r="C3251" i="2"/>
  <c r="D3246" i="2"/>
  <c r="C3246" i="2"/>
  <c r="D3217" i="2"/>
  <c r="C3217" i="2"/>
  <c r="D3188" i="2"/>
  <c r="D3187" i="2" s="1"/>
  <c r="C3188" i="2"/>
  <c r="C3187" i="2" s="1"/>
  <c r="D3158" i="2"/>
  <c r="C3158" i="2"/>
  <c r="D3121" i="2"/>
  <c r="C3121" i="2"/>
  <c r="D3087" i="2"/>
  <c r="C3087" i="2"/>
  <c r="D3084" i="2"/>
  <c r="D3083" i="2" s="1"/>
  <c r="C3084" i="2"/>
  <c r="D3054" i="2"/>
  <c r="C3054" i="2"/>
  <c r="D2943" i="2"/>
  <c r="C2943" i="2"/>
  <c r="D2912" i="2"/>
  <c r="C2912" i="2"/>
  <c r="D2879" i="2"/>
  <c r="C2879" i="2"/>
  <c r="D2848" i="2"/>
  <c r="C2848" i="2"/>
  <c r="D2813" i="2"/>
  <c r="C2813" i="2"/>
  <c r="D2780" i="2"/>
  <c r="C2780" i="2"/>
  <c r="D2746" i="2"/>
  <c r="C2746" i="2"/>
  <c r="D2716" i="2"/>
  <c r="C2716" i="2"/>
  <c r="D2683" i="2"/>
  <c r="C2683" i="2"/>
  <c r="D2653" i="2"/>
  <c r="C2653" i="2"/>
  <c r="D2622" i="2"/>
  <c r="C2622" i="2"/>
  <c r="D2587" i="2"/>
  <c r="C2587" i="2"/>
  <c r="D2548" i="2"/>
  <c r="C2548" i="2"/>
  <c r="D2508" i="2"/>
  <c r="C2508" i="2"/>
  <c r="D2476" i="2"/>
  <c r="C2476" i="2"/>
  <c r="D2448" i="2"/>
  <c r="C2448" i="2"/>
  <c r="C2417" i="2"/>
  <c r="D2383" i="2"/>
  <c r="C2383" i="2"/>
  <c r="D2320" i="2"/>
  <c r="C2320" i="2"/>
  <c r="C2245" i="2"/>
  <c r="D2164" i="2"/>
  <c r="C2164" i="2"/>
  <c r="D2071" i="2"/>
  <c r="C2071" i="2"/>
  <c r="D2027" i="2"/>
  <c r="C2027" i="2"/>
  <c r="D1995" i="2"/>
  <c r="D1994" i="2" s="1"/>
  <c r="C1995" i="2"/>
  <c r="C1994" i="2" s="1"/>
  <c r="D1966" i="2"/>
  <c r="C1966" i="2"/>
  <c r="D1928" i="2"/>
  <c r="C1928" i="2"/>
  <c r="D1896" i="2"/>
  <c r="C1896" i="2"/>
  <c r="D1861" i="2"/>
  <c r="D1860" i="2" s="1"/>
  <c r="C1861" i="2"/>
  <c r="D1805" i="2"/>
  <c r="D1804" i="2" s="1"/>
  <c r="C1805" i="2"/>
  <c r="C1804" i="2" s="1"/>
  <c r="D1405" i="2"/>
  <c r="C1405" i="2"/>
  <c r="D1368" i="2"/>
  <c r="C1368" i="2"/>
  <c r="D1363" i="2"/>
  <c r="C1363" i="2"/>
  <c r="D1235" i="2"/>
  <c r="C1235" i="2"/>
  <c r="D1194" i="2"/>
  <c r="C1194" i="2"/>
  <c r="D1103" i="2"/>
  <c r="C1103" i="2"/>
  <c r="D947" i="2"/>
  <c r="C947" i="2"/>
  <c r="D944" i="2"/>
  <c r="D943" i="2" s="1"/>
  <c r="C944" i="2"/>
  <c r="D895" i="2"/>
  <c r="C895" i="2"/>
  <c r="D696" i="2"/>
  <c r="C696" i="2"/>
  <c r="D659" i="2"/>
  <c r="C659" i="2"/>
  <c r="D488" i="2"/>
  <c r="D487" i="2" s="1"/>
  <c r="C488" i="2"/>
  <c r="C487" i="2" s="1"/>
  <c r="D369" i="2"/>
  <c r="C369" i="2"/>
  <c r="D18" i="2"/>
  <c r="D23" i="2"/>
  <c r="D43" i="2"/>
  <c r="D47" i="2"/>
  <c r="D50" i="2"/>
  <c r="D49" i="2" s="1"/>
  <c r="D61" i="2"/>
  <c r="D66" i="2"/>
  <c r="D80" i="2"/>
  <c r="D83" i="2"/>
  <c r="D86" i="2"/>
  <c r="D85" i="2" s="1"/>
  <c r="D89" i="2"/>
  <c r="D92" i="2"/>
  <c r="D94" i="2"/>
  <c r="D97" i="2"/>
  <c r="D96" i="2" s="1"/>
  <c r="D108" i="2"/>
  <c r="D113" i="2"/>
  <c r="D125" i="2"/>
  <c r="D127" i="2"/>
  <c r="D130" i="2"/>
  <c r="D129" i="2" s="1"/>
  <c r="D133" i="2"/>
  <c r="D135" i="2"/>
  <c r="D137" i="2"/>
  <c r="D140" i="2"/>
  <c r="D139" i="2" s="1"/>
  <c r="D151" i="2"/>
  <c r="D156" i="2"/>
  <c r="D167" i="2"/>
  <c r="D169" i="2"/>
  <c r="D172" i="2"/>
  <c r="D171" i="2" s="1"/>
  <c r="D183" i="2"/>
  <c r="D188" i="2"/>
  <c r="D202" i="2"/>
  <c r="D201" i="2" s="1"/>
  <c r="D213" i="2"/>
  <c r="D218" i="2"/>
  <c r="D229" i="2"/>
  <c r="D228" i="2" s="1"/>
  <c r="D240" i="2"/>
  <c r="D239" i="2" s="1"/>
  <c r="D247" i="2" s="1"/>
  <c r="D256" i="2"/>
  <c r="D261" i="2"/>
  <c r="D274" i="2"/>
  <c r="D273" i="2" s="1"/>
  <c r="D277" i="2"/>
  <c r="D276" i="2" s="1"/>
  <c r="D288" i="2"/>
  <c r="D293" i="2"/>
  <c r="D307" i="2"/>
  <c r="D309" i="2"/>
  <c r="D312" i="2"/>
  <c r="D311" i="2" s="1"/>
  <c r="D323" i="2"/>
  <c r="D328" i="2"/>
  <c r="D345" i="2"/>
  <c r="D347" i="2"/>
  <c r="D351" i="2"/>
  <c r="D354" i="2"/>
  <c r="D356" i="2"/>
  <c r="D360" i="2"/>
  <c r="D364" i="2"/>
  <c r="D366" i="2"/>
  <c r="D371" i="2"/>
  <c r="D382" i="2"/>
  <c r="D385" i="2"/>
  <c r="D399" i="2"/>
  <c r="D402" i="2"/>
  <c r="D413" i="2"/>
  <c r="D418" i="2"/>
  <c r="D421" i="2"/>
  <c r="D420" i="2" s="1"/>
  <c r="D432" i="2"/>
  <c r="D437" i="2"/>
  <c r="D449" i="2"/>
  <c r="D452" i="2"/>
  <c r="D454" i="2"/>
  <c r="D457" i="2"/>
  <c r="D456" i="2" s="1"/>
  <c r="D468" i="2"/>
  <c r="D473" i="2"/>
  <c r="D491" i="2"/>
  <c r="D490" i="2" s="1"/>
  <c r="D502" i="2"/>
  <c r="D507" i="2"/>
  <c r="D515" i="2"/>
  <c r="D514" i="2" s="1"/>
  <c r="D518" i="2"/>
  <c r="D520" i="2"/>
  <c r="D531" i="2"/>
  <c r="D536" i="2"/>
  <c r="D548" i="2"/>
  <c r="D547" i="2" s="1"/>
  <c r="D551" i="2"/>
  <c r="D550" i="2" s="1"/>
  <c r="D562" i="2"/>
  <c r="D566" i="2"/>
  <c r="D576" i="2"/>
  <c r="D579" i="2"/>
  <c r="D582" i="2"/>
  <c r="D593" i="2"/>
  <c r="D598" i="2"/>
  <c r="D613" i="2"/>
  <c r="D616" i="2"/>
  <c r="D619" i="2"/>
  <c r="D618" i="2" s="1"/>
  <c r="D630" i="2"/>
  <c r="D635" i="2"/>
  <c r="D645" i="2"/>
  <c r="D648" i="2"/>
  <c r="D654" i="2"/>
  <c r="D656" i="2"/>
  <c r="D661" i="2"/>
  <c r="D672" i="2"/>
  <c r="D677" i="2"/>
  <c r="D690" i="2"/>
  <c r="D693" i="2"/>
  <c r="D698" i="2"/>
  <c r="D709" i="2"/>
  <c r="D714" i="2"/>
  <c r="D729" i="2"/>
  <c r="D731" i="2"/>
  <c r="D734" i="2"/>
  <c r="D733" i="2" s="1"/>
  <c r="D745" i="2"/>
  <c r="D750" i="2"/>
  <c r="D764" i="2"/>
  <c r="D766" i="2"/>
  <c r="D769" i="2"/>
  <c r="D768" i="2" s="1"/>
  <c r="D780" i="2"/>
  <c r="D785" i="2"/>
  <c r="D798" i="2"/>
  <c r="D800" i="2"/>
  <c r="D807" i="2"/>
  <c r="D813" i="2"/>
  <c r="D816" i="2"/>
  <c r="D815" i="2" s="1"/>
  <c r="D822" i="2"/>
  <c r="D825" i="2"/>
  <c r="D828" i="2"/>
  <c r="D827" i="2" s="1"/>
  <c r="D839" i="2"/>
  <c r="D844" i="2"/>
  <c r="D856" i="2"/>
  <c r="D858" i="2"/>
  <c r="D861" i="2"/>
  <c r="D863" i="2"/>
  <c r="D874" i="2"/>
  <c r="D879" i="2"/>
  <c r="D892" i="2"/>
  <c r="D891" i="2" s="1"/>
  <c r="D897" i="2"/>
  <c r="D908" i="2"/>
  <c r="D913" i="2"/>
  <c r="D928" i="2"/>
  <c r="D930" i="2"/>
  <c r="D933" i="2"/>
  <c r="D941" i="2"/>
  <c r="D949" i="2"/>
  <c r="D960" i="2"/>
  <c r="D965" i="2"/>
  <c r="D983" i="2"/>
  <c r="D991" i="2"/>
  <c r="D995" i="2"/>
  <c r="D1003" i="2"/>
  <c r="D1005" i="2"/>
  <c r="D1008" i="2"/>
  <c r="D1007" i="2" s="1"/>
  <c r="D1019" i="2"/>
  <c r="D1026" i="2"/>
  <c r="D1036" i="2"/>
  <c r="D1037" i="2"/>
  <c r="D1040" i="2"/>
  <c r="D1045" i="2"/>
  <c r="D1048" i="2"/>
  <c r="D1050" i="2"/>
  <c r="D1061" i="2"/>
  <c r="D1066" i="2"/>
  <c r="D1070" i="2"/>
  <c r="D1069" i="2" s="1"/>
  <c r="D1073" i="2"/>
  <c r="D1072" i="2" s="1"/>
  <c r="D1084" i="2"/>
  <c r="D1089" i="2"/>
  <c r="D1106" i="2"/>
  <c r="D1109" i="2"/>
  <c r="D1112" i="2"/>
  <c r="D1111" i="2" s="1"/>
  <c r="D1123" i="2"/>
  <c r="D1128" i="2"/>
  <c r="D1139" i="2"/>
  <c r="D1138" i="2" s="1"/>
  <c r="D1143" i="2"/>
  <c r="D1142" i="2" s="1"/>
  <c r="D1154" i="2"/>
  <c r="D1159" i="2"/>
  <c r="D1164" i="2"/>
  <c r="D1163" i="2" s="1"/>
  <c r="D1175" i="2"/>
  <c r="D1182" i="2"/>
  <c r="D1183" i="2"/>
  <c r="D1196" i="2"/>
  <c r="D1199" i="2"/>
  <c r="D1198" i="2" s="1"/>
  <c r="D1210" i="2"/>
  <c r="D1215" i="2"/>
  <c r="D1227" i="2"/>
  <c r="D1232" i="2"/>
  <c r="D1231" i="2" s="1"/>
  <c r="D1237" i="2"/>
  <c r="D1248" i="2"/>
  <c r="D1253" i="2"/>
  <c r="D1256" i="2"/>
  <c r="D1255" i="2" s="1"/>
  <c r="D1267" i="2"/>
  <c r="D1272" i="2"/>
  <c r="D1284" i="2"/>
  <c r="D1287" i="2"/>
  <c r="D1290" i="2"/>
  <c r="D1289" i="2" s="1"/>
  <c r="D1301" i="2"/>
  <c r="D1305" i="2"/>
  <c r="D1315" i="2"/>
  <c r="D1318" i="2"/>
  <c r="D1317" i="2" s="1"/>
  <c r="D1329" i="2"/>
  <c r="D1334" i="2"/>
  <c r="D1350" i="2"/>
  <c r="D1355" i="2"/>
  <c r="D1357" i="2"/>
  <c r="D1360" i="2"/>
  <c r="D1365" i="2"/>
  <c r="D1370" i="2"/>
  <c r="D1382" i="2"/>
  <c r="D1387" i="2"/>
  <c r="D1399" i="2"/>
  <c r="D1402" i="2"/>
  <c r="D1401" i="2" s="1"/>
  <c r="D1404" i="2"/>
  <c r="D1412" i="2"/>
  <c r="D1423" i="2"/>
  <c r="D1428" i="2"/>
  <c r="D1441" i="2"/>
  <c r="D1444" i="2"/>
  <c r="D1443" i="2" s="1"/>
  <c r="D1447" i="2"/>
  <c r="D1446" i="2" s="1"/>
  <c r="D1450" i="2"/>
  <c r="D1449" i="2" s="1"/>
  <c r="D1461" i="2"/>
  <c r="D1466" i="2"/>
  <c r="D1478" i="2"/>
  <c r="D1480" i="2"/>
  <c r="D1483" i="2"/>
  <c r="D1482" i="2" s="1"/>
  <c r="D1494" i="2"/>
  <c r="D1499" i="2"/>
  <c r="D1509" i="2"/>
  <c r="D1511" i="2"/>
  <c r="D1514" i="2"/>
  <c r="D1513" i="2" s="1"/>
  <c r="D1525" i="2"/>
  <c r="D1530" i="2"/>
  <c r="D1541" i="2"/>
  <c r="D1543" i="2"/>
  <c r="D1546" i="2"/>
  <c r="D1545" i="2" s="1"/>
  <c r="D1557" i="2"/>
  <c r="D1562" i="2"/>
  <c r="D1574" i="2"/>
  <c r="D1573" i="2" s="1"/>
  <c r="D1577" i="2"/>
  <c r="D1576" i="2" s="1"/>
  <c r="D1587" i="2"/>
  <c r="D1592" i="2"/>
  <c r="D1604" i="2"/>
  <c r="D1606" i="2"/>
  <c r="D1609" i="2"/>
  <c r="D1608" i="2" s="1"/>
  <c r="D1621" i="2"/>
  <c r="D1626" i="2"/>
  <c r="D1638" i="2"/>
  <c r="D1641" i="2"/>
  <c r="D1643" i="2"/>
  <c r="D1646" i="2"/>
  <c r="D1645" i="2" s="1"/>
  <c r="D1657" i="2"/>
  <c r="D1662" i="2"/>
  <c r="D1677" i="2"/>
  <c r="D1680" i="2"/>
  <c r="D1679" i="2" s="1"/>
  <c r="D1691" i="2"/>
  <c r="D1696" i="2"/>
  <c r="D1707" i="2"/>
  <c r="D1709" i="2"/>
  <c r="D1712" i="2"/>
  <c r="D1711" i="2" s="1"/>
  <c r="D1723" i="2"/>
  <c r="D1728" i="2"/>
  <c r="D1740" i="2"/>
  <c r="D1739" i="2" s="1"/>
  <c r="D1743" i="2"/>
  <c r="D1742" i="2" s="1"/>
  <c r="D1754" i="2"/>
  <c r="D1759" i="2"/>
  <c r="D1768" i="2"/>
  <c r="D1771" i="2"/>
  <c r="D1775" i="2"/>
  <c r="D1778" i="2"/>
  <c r="D1777" i="2" s="1"/>
  <c r="D1789" i="2"/>
  <c r="D1794" i="2"/>
  <c r="D1808" i="2"/>
  <c r="D1807" i="2" s="1"/>
  <c r="D1819" i="2"/>
  <c r="D1824" i="2"/>
  <c r="D1835" i="2"/>
  <c r="D1837" i="2"/>
  <c r="D1848" i="2"/>
  <c r="D1852" i="2"/>
  <c r="D1872" i="2"/>
  <c r="D1877" i="2"/>
  <c r="D1888" i="2"/>
  <c r="D1891" i="2"/>
  <c r="D1893" i="2"/>
  <c r="D1898" i="2"/>
  <c r="D1909" i="2"/>
  <c r="D1914" i="2"/>
  <c r="D1925" i="2"/>
  <c r="D1924" i="2" s="1"/>
  <c r="D1930" i="2"/>
  <c r="D1941" i="2"/>
  <c r="D1946" i="2"/>
  <c r="D1957" i="2"/>
  <c r="D1960" i="2"/>
  <c r="D1963" i="2"/>
  <c r="D1968" i="2"/>
  <c r="D1979" i="2"/>
  <c r="D1984" i="2"/>
  <c r="D2006" i="2"/>
  <c r="D2011" i="2"/>
  <c r="D2024" i="2"/>
  <c r="D2029" i="2"/>
  <c r="D2040" i="2"/>
  <c r="D2045" i="2"/>
  <c r="D2058" i="2"/>
  <c r="D2061" i="2"/>
  <c r="D2065" i="2"/>
  <c r="D2068" i="2"/>
  <c r="D2067" i="2" s="1"/>
  <c r="D2073" i="2"/>
  <c r="D2084" i="2"/>
  <c r="D2089" i="2"/>
  <c r="D2102" i="2"/>
  <c r="D2104" i="2"/>
  <c r="D2107" i="2"/>
  <c r="D2111" i="2"/>
  <c r="D2114" i="2"/>
  <c r="D2113" i="2" s="1"/>
  <c r="D2117" i="2"/>
  <c r="D2120" i="2"/>
  <c r="D2131" i="2"/>
  <c r="D2136" i="2"/>
  <c r="D2149" i="2"/>
  <c r="D2151" i="2"/>
  <c r="D2154" i="2"/>
  <c r="D2158" i="2"/>
  <c r="D2161" i="2"/>
  <c r="D2160" i="2" s="1"/>
  <c r="D2166" i="2"/>
  <c r="D2177" i="2"/>
  <c r="D2182" i="2"/>
  <c r="D2196" i="2"/>
  <c r="D2200" i="2"/>
  <c r="D2203" i="2"/>
  <c r="D2206" i="2"/>
  <c r="D2217" i="2"/>
  <c r="D2222" i="2"/>
  <c r="D2233" i="2"/>
  <c r="D2236" i="2"/>
  <c r="D2239" i="2"/>
  <c r="D2242" i="2"/>
  <c r="D2241" i="2" s="1"/>
  <c r="D2245" i="2"/>
  <c r="D2247" i="2"/>
  <c r="D2258" i="2"/>
  <c r="D2263" i="2"/>
  <c r="D2274" i="2"/>
  <c r="D2278" i="2"/>
  <c r="D2282" i="2"/>
  <c r="D2285" i="2"/>
  <c r="D2284" i="2" s="1"/>
  <c r="D2288" i="2"/>
  <c r="D2287" i="2" s="1"/>
  <c r="D2300" i="2"/>
  <c r="D2305" i="2"/>
  <c r="D2317" i="2"/>
  <c r="D2316" i="2" s="1"/>
  <c r="D2322" i="2"/>
  <c r="D2333" i="2"/>
  <c r="D2338" i="2"/>
  <c r="D2347" i="2"/>
  <c r="D2346" i="2" s="1"/>
  <c r="D2350" i="2"/>
  <c r="D2349" i="2" s="1"/>
  <c r="D2362" i="2"/>
  <c r="D2367" i="2"/>
  <c r="D2377" i="2"/>
  <c r="D2385" i="2"/>
  <c r="D2396" i="2"/>
  <c r="D2401" i="2"/>
  <c r="D2413" i="2"/>
  <c r="D2412" i="2" s="1"/>
  <c r="D2418" i="2"/>
  <c r="D2417" i="2" s="1"/>
  <c r="D2419" i="2"/>
  <c r="D2430" i="2"/>
  <c r="D2435" i="2"/>
  <c r="D2445" i="2"/>
  <c r="D2444" i="2" s="1"/>
  <c r="D2450" i="2"/>
  <c r="D2461" i="2"/>
  <c r="D2466" i="2"/>
  <c r="D2478" i="2"/>
  <c r="D2489" i="2"/>
  <c r="D2494" i="2"/>
  <c r="D2505" i="2"/>
  <c r="D2504" i="2" s="1"/>
  <c r="D2510" i="2"/>
  <c r="D2521" i="2"/>
  <c r="D2526" i="2"/>
  <c r="D2538" i="2"/>
  <c r="D2541" i="2"/>
  <c r="D2545" i="2"/>
  <c r="D2550" i="2"/>
  <c r="D2561" i="2"/>
  <c r="D2566" i="2"/>
  <c r="D2577" i="2"/>
  <c r="D2580" i="2"/>
  <c r="D2582" i="2"/>
  <c r="D2584" i="2"/>
  <c r="D2589" i="2"/>
  <c r="D2600" i="2"/>
  <c r="D2605" i="2"/>
  <c r="D2617" i="2"/>
  <c r="D2619" i="2"/>
  <c r="D2624" i="2"/>
  <c r="D2635" i="2"/>
  <c r="D2640" i="2"/>
  <c r="D2650" i="2"/>
  <c r="D2649" i="2" s="1"/>
  <c r="D2652" i="2"/>
  <c r="D2664" i="2"/>
  <c r="D2669" i="2"/>
  <c r="D2680" i="2"/>
  <c r="D2679" i="2" s="1"/>
  <c r="D2685" i="2"/>
  <c r="D2696" i="2"/>
  <c r="D2701" i="2"/>
  <c r="D2713" i="2"/>
  <c r="D2712" i="2" s="1"/>
  <c r="D2718" i="2"/>
  <c r="D2729" i="2"/>
  <c r="D2734" i="2"/>
  <c r="D2748" i="2"/>
  <c r="D2759" i="2"/>
  <c r="D2764" i="2"/>
  <c r="D2776" i="2"/>
  <c r="D2775" i="2" s="1"/>
  <c r="D2782" i="2"/>
  <c r="D2793" i="2"/>
  <c r="D2798" i="2"/>
  <c r="D2810" i="2"/>
  <c r="D2809" i="2" s="1"/>
  <c r="D2815" i="2"/>
  <c r="D2826" i="2"/>
  <c r="D2831" i="2"/>
  <c r="D2842" i="2"/>
  <c r="D2845" i="2"/>
  <c r="D2850" i="2"/>
  <c r="D2861" i="2"/>
  <c r="D2866" i="2"/>
  <c r="D2876" i="2"/>
  <c r="D2875" i="2" s="1"/>
  <c r="D2881" i="2"/>
  <c r="D2892" i="2"/>
  <c r="D2897" i="2"/>
  <c r="D2906" i="2"/>
  <c r="D2909" i="2"/>
  <c r="D2908" i="2" s="1"/>
  <c r="D2914" i="2"/>
  <c r="D2925" i="2"/>
  <c r="D2930" i="2"/>
  <c r="D2945" i="2"/>
  <c r="D2942" i="2" s="1"/>
  <c r="D2956" i="2"/>
  <c r="D2961" i="2"/>
  <c r="D2975" i="2"/>
  <c r="D2974" i="2" s="1"/>
  <c r="D2978" i="2"/>
  <c r="D2977" i="2" s="1"/>
  <c r="D2989" i="2"/>
  <c r="D2994" i="2"/>
  <c r="D3008" i="2"/>
  <c r="D3011" i="2"/>
  <c r="D3013" i="2"/>
  <c r="D3016" i="2"/>
  <c r="D3015" i="2" s="1"/>
  <c r="D3027" i="2"/>
  <c r="D3032" i="2"/>
  <c r="D3046" i="2"/>
  <c r="D3045" i="2" s="1"/>
  <c r="D3049" i="2"/>
  <c r="D3051" i="2"/>
  <c r="D3056" i="2"/>
  <c r="D3067" i="2"/>
  <c r="D3072" i="2"/>
  <c r="D3089" i="2"/>
  <c r="D3100" i="2"/>
  <c r="D3105" i="2"/>
  <c r="D3118" i="2"/>
  <c r="D3117" i="2" s="1"/>
  <c r="D3123" i="2"/>
  <c r="D3134" i="2"/>
  <c r="D3139" i="2"/>
  <c r="D3152" i="2"/>
  <c r="D3155" i="2"/>
  <c r="D3154" i="2" s="1"/>
  <c r="D3160" i="2"/>
  <c r="D3171" i="2"/>
  <c r="D3176" i="2"/>
  <c r="D3185" i="2"/>
  <c r="D3184" i="2" s="1"/>
  <c r="D3199" i="2"/>
  <c r="D3204" i="2"/>
  <c r="D3214" i="2"/>
  <c r="D3213" i="2" s="1"/>
  <c r="D3219" i="2"/>
  <c r="D3230" i="2"/>
  <c r="D3235" i="2"/>
  <c r="D3248" i="2"/>
  <c r="D3253" i="2"/>
  <c r="D3264" i="2"/>
  <c r="D3269" i="2"/>
  <c r="D3280" i="2"/>
  <c r="D3279" i="2" s="1"/>
  <c r="D3283" i="2"/>
  <c r="D3285" i="2"/>
  <c r="D3296" i="2"/>
  <c r="D3301" i="2"/>
  <c r="D3311" i="2"/>
  <c r="D3310" i="2" s="1"/>
  <c r="D3314" i="2"/>
  <c r="D3313" i="2" s="1"/>
  <c r="D3325" i="2"/>
  <c r="D3330" i="2"/>
  <c r="D3341" i="2"/>
  <c r="D3340" i="2" s="1"/>
  <c r="D3344" i="2"/>
  <c r="D3346" i="2"/>
  <c r="D3357" i="2"/>
  <c r="D3362" i="2"/>
  <c r="D3375" i="2"/>
  <c r="D3377" i="2"/>
  <c r="D3388" i="2"/>
  <c r="D3393" i="2"/>
  <c r="D3405" i="2"/>
  <c r="D3407" i="2"/>
  <c r="D3417" i="2"/>
  <c r="D3416" i="2" s="1"/>
  <c r="D3422" i="2"/>
  <c r="D3425" i="2"/>
  <c r="D3428" i="2"/>
  <c r="D3427" i="2" s="1"/>
  <c r="D3439" i="2"/>
  <c r="D3444" i="2"/>
  <c r="D3456" i="2"/>
  <c r="D3462" i="2"/>
  <c r="D3467" i="2"/>
  <c r="D3470" i="2"/>
  <c r="D3469" i="2" s="1"/>
  <c r="D3480" i="2"/>
  <c r="D3483" i="2"/>
  <c r="D3485" i="2"/>
  <c r="D3488" i="2"/>
  <c r="D3487" i="2" s="1"/>
  <c r="D3491" i="2"/>
  <c r="D3490" i="2" s="1"/>
  <c r="D3501" i="2"/>
  <c r="D3504" i="2"/>
  <c r="D3516" i="2"/>
  <c r="D3521" i="2"/>
  <c r="D3533" i="2"/>
  <c r="D3540" i="2"/>
  <c r="D3543" i="2"/>
  <c r="D3542" i="2" s="1"/>
  <c r="D3546" i="2"/>
  <c r="D3552" i="2"/>
  <c r="D3554" i="2"/>
  <c r="D3556" i="2"/>
  <c r="D3559" i="2"/>
  <c r="D3558" i="2" s="1"/>
  <c r="D3562" i="2"/>
  <c r="D3566" i="2"/>
  <c r="D3577" i="2"/>
  <c r="D3582" i="2"/>
  <c r="D3597" i="2"/>
  <c r="D3599" i="2"/>
  <c r="D3602" i="2"/>
  <c r="D3601" i="2" s="1"/>
  <c r="D3605" i="2"/>
  <c r="D3611" i="2"/>
  <c r="D3613" i="2"/>
  <c r="D3615" i="2"/>
  <c r="D3618" i="2"/>
  <c r="D3621" i="2"/>
  <c r="D3632" i="2"/>
  <c r="D3637" i="2"/>
  <c r="D3651" i="2"/>
  <c r="D3650" i="2" s="1"/>
  <c r="D3662" i="2"/>
  <c r="D3665" i="2"/>
  <c r="D3687" i="2"/>
  <c r="D3692" i="2"/>
  <c r="D3695" i="2"/>
  <c r="D3694" i="2" s="1"/>
  <c r="D3706" i="2"/>
  <c r="D3711" i="2"/>
  <c r="D3723" i="2"/>
  <c r="D3725" i="2"/>
  <c r="D3733" i="2"/>
  <c r="D3736" i="2"/>
  <c r="D3749" i="2"/>
  <c r="D3752" i="2"/>
  <c r="D3755" i="2"/>
  <c r="D3768" i="2"/>
  <c r="D3773" i="2"/>
  <c r="D3787" i="2"/>
  <c r="D3790" i="2"/>
  <c r="D3792" i="2"/>
  <c r="D3795" i="2"/>
  <c r="D3794" i="2" s="1"/>
  <c r="D3806" i="2"/>
  <c r="D3811" i="2"/>
  <c r="D3824" i="2"/>
  <c r="D3828" i="2"/>
  <c r="D3827" i="2" s="1"/>
  <c r="D3839" i="2"/>
  <c r="D3844" i="2"/>
  <c r="D3857" i="2"/>
  <c r="D3859" i="2"/>
  <c r="D3862" i="2"/>
  <c r="D3861" i="2" s="1"/>
  <c r="D3867" i="2"/>
  <c r="D3869" i="2"/>
  <c r="D3872" i="2"/>
  <c r="D3874" i="2"/>
  <c r="D3885" i="2"/>
  <c r="D3890" i="2"/>
  <c r="D3903" i="2"/>
  <c r="D3909" i="2"/>
  <c r="D3912" i="2"/>
  <c r="D3911" i="2" s="1"/>
  <c r="D3923" i="2"/>
  <c r="D3928" i="2"/>
  <c r="D3942" i="2"/>
  <c r="D3945" i="2"/>
  <c r="D3947" i="2"/>
  <c r="D3949" i="2"/>
  <c r="D3952" i="2"/>
  <c r="D3954" i="2"/>
  <c r="D3960" i="2"/>
  <c r="D3971" i="2"/>
  <c r="D3976" i="2"/>
  <c r="D3989" i="2"/>
  <c r="D3991" i="2"/>
  <c r="D3993" i="2"/>
  <c r="D3996" i="2"/>
  <c r="D3995" i="2" s="1"/>
  <c r="D4007" i="2"/>
  <c r="D4012" i="2"/>
  <c r="D4026" i="2"/>
  <c r="D4028" i="2"/>
  <c r="D4032" i="2"/>
  <c r="D4037" i="2"/>
  <c r="D4041" i="2"/>
  <c r="D4040" i="2" s="1"/>
  <c r="D4048" i="2"/>
  <c r="D4051" i="2"/>
  <c r="D4054" i="2"/>
  <c r="D4053" i="2" s="1"/>
  <c r="D4060" i="2"/>
  <c r="D4071" i="2"/>
  <c r="D4076" i="2"/>
  <c r="D4089" i="2"/>
  <c r="D4092" i="2"/>
  <c r="D4091" i="2" s="1"/>
  <c r="D4095" i="2"/>
  <c r="D4098" i="2"/>
  <c r="D4100" i="2"/>
  <c r="D4103" i="2"/>
  <c r="D4102" i="2" s="1"/>
  <c r="D4114" i="2"/>
  <c r="D4119" i="2"/>
  <c r="D4132" i="2"/>
  <c r="D4134" i="2"/>
  <c r="D4137" i="2"/>
  <c r="D4139" i="2"/>
  <c r="D4142" i="2"/>
  <c r="D4141" i="2" s="1"/>
  <c r="D4153" i="2"/>
  <c r="D4158" i="2"/>
  <c r="D4170" i="2"/>
  <c r="D4174" i="2"/>
  <c r="D4177" i="2"/>
  <c r="D4180" i="2"/>
  <c r="D4182" i="2"/>
  <c r="D4185" i="2"/>
  <c r="D4184" i="2" s="1"/>
  <c r="D4196" i="2"/>
  <c r="D4201" i="2"/>
  <c r="D4214" i="2"/>
  <c r="D4217" i="2"/>
  <c r="D4216" i="2" s="1"/>
  <c r="D4220" i="2"/>
  <c r="D4223" i="2"/>
  <c r="D4225" i="2"/>
  <c r="D4230" i="2"/>
  <c r="D4241" i="2"/>
  <c r="D4246" i="2"/>
  <c r="D4257" i="2"/>
  <c r="D4259" i="2"/>
  <c r="D4270" i="2"/>
  <c r="D4273" i="2"/>
  <c r="D4275" i="2"/>
  <c r="D4286" i="2"/>
  <c r="D4291" i="2"/>
  <c r="D4305" i="2"/>
  <c r="D4307" i="2"/>
  <c r="D4309" i="2"/>
  <c r="D4312" i="2"/>
  <c r="D4311" i="2" s="1"/>
  <c r="D4323" i="2"/>
  <c r="D4328" i="2"/>
  <c r="D4345" i="2"/>
  <c r="D4349" i="2"/>
  <c r="D4351" i="2"/>
  <c r="D4355" i="2"/>
  <c r="D4357" i="2"/>
  <c r="D4360" i="2"/>
  <c r="D4359" i="2" s="1"/>
  <c r="D4363" i="2"/>
  <c r="D4365" i="2"/>
  <c r="D4376" i="2"/>
  <c r="D4394" i="2"/>
  <c r="D4397" i="2"/>
  <c r="D4396" i="2" s="1"/>
  <c r="D4402" i="2"/>
  <c r="D4404" i="2"/>
  <c r="D4409" i="2"/>
  <c r="D4420" i="2"/>
  <c r="D4425" i="2"/>
  <c r="D4438" i="2"/>
  <c r="D4440" i="2"/>
  <c r="D4443" i="2"/>
  <c r="D4442" i="2" s="1"/>
  <c r="D4454" i="2"/>
  <c r="D4459" i="2"/>
  <c r="D4472" i="2"/>
  <c r="D4474" i="2"/>
  <c r="D4477" i="2"/>
  <c r="D4482" i="2"/>
  <c r="D4496" i="2"/>
  <c r="D4499" i="2"/>
  <c r="D4505" i="2"/>
  <c r="D4511" i="2"/>
  <c r="D4514" i="2"/>
  <c r="D4519" i="2"/>
  <c r="D4530" i="2"/>
  <c r="D4535" i="2"/>
  <c r="D4549" i="2"/>
  <c r="D4551" i="2"/>
  <c r="D4554" i="2"/>
  <c r="D4557" i="2"/>
  <c r="D4573" i="2"/>
  <c r="D4578" i="2"/>
  <c r="D4591" i="2"/>
  <c r="D4596" i="2"/>
  <c r="D4595" i="2" s="1"/>
  <c r="D4599" i="2"/>
  <c r="D4601" i="2"/>
  <c r="D4606" i="2"/>
  <c r="D4617" i="2"/>
  <c r="D4622" i="2"/>
  <c r="D4634" i="2"/>
  <c r="D4640" i="2"/>
  <c r="D4642" i="2"/>
  <c r="D4647" i="2"/>
  <c r="D4658" i="2"/>
  <c r="D4663" i="2"/>
  <c r="D4683" i="2"/>
  <c r="D4685" i="2"/>
  <c r="D4705" i="2"/>
  <c r="D4708" i="2"/>
  <c r="D4711" i="2"/>
  <c r="D4715" i="2"/>
  <c r="D4720" i="2"/>
  <c r="D4723" i="2"/>
  <c r="D4728" i="2"/>
  <c r="D4735" i="2"/>
  <c r="D4744" i="2"/>
  <c r="D4748" i="2"/>
  <c r="D4750" i="2"/>
  <c r="D4753" i="2"/>
  <c r="D4759" i="2"/>
  <c r="D4769" i="2"/>
  <c r="D4773" i="2"/>
  <c r="D4785" i="2"/>
  <c r="D4790" i="2"/>
  <c r="D4793" i="2"/>
  <c r="D4792" i="2" s="1"/>
  <c r="D4800" i="2"/>
  <c r="D4811" i="2"/>
  <c r="D4810" i="2" s="1"/>
  <c r="D4817" i="2"/>
  <c r="D4816" i="2" s="1"/>
  <c r="D4828" i="2"/>
  <c r="D4827" i="2" s="1"/>
  <c r="D4831" i="2"/>
  <c r="D4833" i="2"/>
  <c r="D4836" i="2"/>
  <c r="D4835" i="2" s="1"/>
  <c r="D1959" i="2" l="1"/>
  <c r="D4094" i="2"/>
  <c r="D412" i="2"/>
  <c r="D423" i="2" s="1"/>
  <c r="D2153" i="2"/>
  <c r="D2841" i="2"/>
  <c r="D1847" i="2"/>
  <c r="D1863" i="2" s="1"/>
  <c r="D4743" i="2"/>
  <c r="D4047" i="2"/>
  <c r="D4553" i="2"/>
  <c r="D2599" i="2"/>
  <c r="D1890" i="2"/>
  <c r="D4510" i="2"/>
  <c r="D3686" i="2"/>
  <c r="D3697" i="2" s="1"/>
  <c r="D4616" i="2"/>
  <c r="D3545" i="2"/>
  <c r="D4529" i="2"/>
  <c r="D4240" i="2"/>
  <c r="D4419" i="2"/>
  <c r="D2825" i="2"/>
  <c r="D3438" i="2"/>
  <c r="D2216" i="2"/>
  <c r="D1908" i="2"/>
  <c r="D1422" i="2"/>
  <c r="D1452" i="2" s="1"/>
  <c r="D4719" i="2"/>
  <c r="D2488" i="2"/>
  <c r="D1940" i="2"/>
  <c r="D3576" i="2"/>
  <c r="D451" i="2"/>
  <c r="D306" i="2"/>
  <c r="D4639" i="2"/>
  <c r="D4070" i="2"/>
  <c r="D3789" i="2"/>
  <c r="D3705" i="2"/>
  <c r="D2616" i="2"/>
  <c r="D2540" i="2"/>
  <c r="D1493" i="2"/>
  <c r="D932" i="2"/>
  <c r="D779" i="2"/>
  <c r="D530" i="2"/>
  <c r="D553" i="2" s="1"/>
  <c r="D182" i="2"/>
  <c r="D204" i="2" s="1"/>
  <c r="D2988" i="2"/>
  <c r="D1722" i="2"/>
  <c r="D689" i="2"/>
  <c r="D612" i="2"/>
  <c r="D3922" i="2"/>
  <c r="D1328" i="2"/>
  <c r="D2257" i="2"/>
  <c r="D2195" i="2"/>
  <c r="D2060" i="2"/>
  <c r="D1477" i="2"/>
  <c r="D1002" i="2"/>
  <c r="D3048" i="2"/>
  <c r="D907" i="2"/>
  <c r="D4375" i="2"/>
  <c r="D3838" i="2"/>
  <c r="D1770" i="2"/>
  <c r="D322" i="2"/>
  <c r="D959" i="2"/>
  <c r="D4820" i="2"/>
  <c r="D88" i="2"/>
  <c r="D1234" i="2"/>
  <c r="D60" i="2"/>
  <c r="D17" i="2"/>
  <c r="D2447" i="2"/>
  <c r="D4559" i="2"/>
  <c r="D2586" i="2"/>
  <c r="D2376" i="2"/>
  <c r="D2382" i="2"/>
  <c r="D1818" i="2"/>
  <c r="D4348" i="2"/>
  <c r="D4272" i="2"/>
  <c r="D3343" i="2"/>
  <c r="D3263" i="2"/>
  <c r="D42" i="2"/>
  <c r="D4401" i="2"/>
  <c r="D4362" i="2"/>
  <c r="D4768" i="2"/>
  <c r="D3133" i="2"/>
  <c r="D4830" i="2"/>
  <c r="D4844" i="2" s="1"/>
  <c r="D2235" i="2"/>
  <c r="D894" i="2"/>
  <c r="D4406" i="2"/>
  <c r="D4354" i="2"/>
  <c r="D3120" i="2"/>
  <c r="D2507" i="2"/>
  <c r="D2512" i="2" s="1"/>
  <c r="D1508" i="2"/>
  <c r="D2878" i="2"/>
  <c r="D2021" i="2"/>
  <c r="D946" i="2"/>
  <c r="D4516" i="2"/>
  <c r="D2547" i="2"/>
  <c r="D2319" i="2"/>
  <c r="D2299" i="2"/>
  <c r="D1965" i="2"/>
  <c r="D255" i="2"/>
  <c r="D2779" i="2"/>
  <c r="D2847" i="2"/>
  <c r="D3871" i="2"/>
  <c r="D4304" i="2"/>
  <c r="D4763" i="2"/>
  <c r="D4644" i="2"/>
  <c r="D3905" i="2"/>
  <c r="D3617" i="2"/>
  <c r="D3198" i="2"/>
  <c r="D3066" i="2"/>
  <c r="D2745" i="2"/>
  <c r="D2682" i="2"/>
  <c r="D1180" i="2"/>
  <c r="D1174" i="2" s="1"/>
  <c r="D860" i="2"/>
  <c r="D4219" i="2"/>
  <c r="D3561" i="2"/>
  <c r="D3754" i="2"/>
  <c r="D3988" i="2"/>
  <c r="D3864" i="2"/>
  <c r="D3216" i="2"/>
  <c r="D3157" i="2"/>
  <c r="D3086" i="2"/>
  <c r="D4437" i="2"/>
  <c r="D4267" i="2"/>
  <c r="D2202" i="2"/>
  <c r="D647" i="2"/>
  <c r="D1105" i="2"/>
  <c r="D2070" i="2"/>
  <c r="D4784" i="2"/>
  <c r="D4803" i="2" s="1"/>
  <c r="D4603" i="2"/>
  <c r="D4598" i="2"/>
  <c r="D4285" i="2"/>
  <c r="D4227" i="2"/>
  <c r="D3421" i="2"/>
  <c r="D368" i="2"/>
  <c r="D1460" i="2"/>
  <c r="D855" i="2"/>
  <c r="D658" i="2"/>
  <c r="D3026" i="2"/>
  <c r="D150" i="2"/>
  <c r="D3631" i="2"/>
  <c r="D3653" i="2" s="1"/>
  <c r="D3282" i="2"/>
  <c r="D2891" i="2"/>
  <c r="D2663" i="2"/>
  <c r="D1706" i="2"/>
  <c r="D1283" i="2"/>
  <c r="D1060" i="2"/>
  <c r="D1075" i="2" s="1"/>
  <c r="D592" i="2"/>
  <c r="D2244" i="2"/>
  <c r="D3356" i="2"/>
  <c r="D2163" i="2"/>
  <c r="D1834" i="2"/>
  <c r="D1656" i="2"/>
  <c r="D3884" i="2"/>
  <c r="D3604" i="2"/>
  <c r="D2332" i="2"/>
  <c r="D2353" i="2" s="1"/>
  <c r="D3956" i="2"/>
  <c r="D1039" i="2"/>
  <c r="D2416" i="2"/>
  <c r="D2277" i="2"/>
  <c r="D1193" i="2"/>
  <c r="D990" i="2"/>
  <c r="D821" i="2"/>
  <c r="D1603" i="2"/>
  <c r="D1540" i="2"/>
  <c r="D1083" i="2"/>
  <c r="D744" i="2"/>
  <c r="D629" i="2"/>
  <c r="D1674" i="2"/>
  <c r="D1367" i="2"/>
  <c r="D578" i="2"/>
  <c r="D359" i="2"/>
  <c r="D4498" i="2"/>
  <c r="D3374" i="2"/>
  <c r="D2106" i="2"/>
  <c r="D3970" i="2"/>
  <c r="D3951" i="2"/>
  <c r="D2911" i="2"/>
  <c r="D1927" i="2"/>
  <c r="D3170" i="2"/>
  <c r="D3099" i="2"/>
  <c r="D1978" i="2"/>
  <c r="D1997" i="2" s="1"/>
  <c r="D1586" i="2"/>
  <c r="D1524" i="2"/>
  <c r="D1409" i="2"/>
  <c r="D873" i="2"/>
  <c r="D287" i="2"/>
  <c r="D166" i="2"/>
  <c r="D3735" i="2"/>
  <c r="D3245" i="2"/>
  <c r="D2728" i="2"/>
  <c r="D3500" i="2"/>
  <c r="D3506" i="2" s="1"/>
  <c r="D4752" i="2"/>
  <c r="D4136" i="2"/>
  <c r="D4179" i="2"/>
  <c r="D2579" i="2"/>
  <c r="D2520" i="2"/>
  <c r="D2026" i="2"/>
  <c r="D3748" i="2"/>
  <c r="D2812" i="2"/>
  <c r="D2955" i="2"/>
  <c r="D2621" i="2"/>
  <c r="D1690" i="2"/>
  <c r="D4710" i="2"/>
  <c r="D2130" i="2"/>
  <c r="D3661" i="2"/>
  <c r="D3678" i="2" s="1"/>
  <c r="D3053" i="2"/>
  <c r="D2005" i="2"/>
  <c r="D1895" i="2"/>
  <c r="D1047" i="2"/>
  <c r="D838" i="2"/>
  <c r="D708" i="2"/>
  <c r="D3805" i="2"/>
  <c r="D3830" i="2" s="1"/>
  <c r="D3295" i="2"/>
  <c r="D3229" i="2"/>
  <c r="D3010" i="2"/>
  <c r="D2634" i="2"/>
  <c r="D2655" i="2" s="1"/>
  <c r="D2475" i="2"/>
  <c r="D1753" i="2"/>
  <c r="D1247" i="2"/>
  <c r="D1258" i="2" s="1"/>
  <c r="D1024" i="2"/>
  <c r="D1018" i="2" s="1"/>
  <c r="D353" i="2"/>
  <c r="D4006" i="2"/>
  <c r="D2758" i="2"/>
  <c r="D2695" i="2"/>
  <c r="D2395" i="2"/>
  <c r="D561" i="2"/>
  <c r="D3387" i="2"/>
  <c r="D1122" i="2"/>
  <c r="D1145" i="2" s="1"/>
  <c r="D501" i="2"/>
  <c r="D398" i="2"/>
  <c r="D4322" i="2"/>
  <c r="D2460" i="2"/>
  <c r="D1209" i="2"/>
  <c r="D728" i="2"/>
  <c r="D671" i="2"/>
  <c r="D132" i="2"/>
  <c r="D2924" i="2"/>
  <c r="D2947" i="2" s="1"/>
  <c r="D381" i="2"/>
  <c r="D4453" i="2"/>
  <c r="D2039" i="2"/>
  <c r="D1788" i="2"/>
  <c r="D1266" i="2"/>
  <c r="D3324" i="2"/>
  <c r="D2860" i="2"/>
  <c r="D1153" i="2"/>
  <c r="D1166" i="2" s="1"/>
  <c r="D212" i="2"/>
  <c r="D231" i="2" s="1"/>
  <c r="D107" i="2"/>
  <c r="D3250" i="2"/>
  <c r="D2792" i="2"/>
  <c r="D2429" i="2"/>
  <c r="D2361" i="2"/>
  <c r="D2083" i="2"/>
  <c r="D1871" i="2"/>
  <c r="D4725" i="2"/>
  <c r="D4657" i="2"/>
  <c r="D4572" i="2"/>
  <c r="D4152" i="2"/>
  <c r="D3767" i="2"/>
  <c r="D3479" i="2"/>
  <c r="D1620" i="2"/>
  <c r="D1300" i="2"/>
  <c r="D1320" i="2" s="1"/>
  <c r="D763" i="2"/>
  <c r="D695" i="2"/>
  <c r="D467" i="2"/>
  <c r="D493" i="2" s="1"/>
  <c r="D4056" i="2"/>
  <c r="D3515" i="2"/>
  <c r="D1556" i="2"/>
  <c r="D1579" i="2" s="1"/>
  <c r="D517" i="2"/>
  <c r="D4113" i="2"/>
  <c r="D4195" i="2"/>
  <c r="D2560" i="2"/>
  <c r="D2715" i="2"/>
  <c r="D1640" i="2"/>
  <c r="D2176" i="2"/>
  <c r="D2116" i="2"/>
  <c r="D1381" i="2"/>
  <c r="D1359" i="2"/>
  <c r="D431" i="2"/>
  <c r="D2452" i="2" l="1"/>
  <c r="D2387" i="2"/>
  <c r="D1292" i="2"/>
  <c r="D1373" i="2"/>
  <c r="D4564" i="2"/>
  <c r="D4411" i="2"/>
  <c r="D4314" i="2"/>
  <c r="D3623" i="2"/>
  <c r="D4187" i="2"/>
  <c r="D1010" i="2"/>
  <c r="D2750" i="2"/>
  <c r="D2480" i="2"/>
  <c r="D899" i="2"/>
  <c r="D1839" i="2"/>
  <c r="D3018" i="2"/>
  <c r="D951" i="2"/>
  <c r="D736" i="2"/>
  <c r="D3962" i="2"/>
  <c r="D404" i="2"/>
  <c r="D1648" i="2"/>
  <c r="D3759" i="2"/>
  <c r="D4777" i="2"/>
  <c r="D1239" i="2"/>
  <c r="D1052" i="2"/>
  <c r="D3348" i="2"/>
  <c r="D2031" i="2"/>
  <c r="D3287" i="2"/>
  <c r="D4367" i="2"/>
  <c r="D2324" i="2"/>
  <c r="D1970" i="2"/>
  <c r="D2980" i="2"/>
  <c r="D2817" i="2"/>
  <c r="D1932" i="2"/>
  <c r="D3125" i="2"/>
  <c r="D1516" i="2"/>
  <c r="D4445" i="2"/>
  <c r="D2883" i="2"/>
  <c r="D4232" i="2"/>
  <c r="D279" i="2"/>
  <c r="D142" i="2"/>
  <c r="D830" i="2"/>
  <c r="D3430" i="2"/>
  <c r="D2720" i="2"/>
  <c r="D2784" i="2"/>
  <c r="D522" i="2"/>
  <c r="D2421" i="2"/>
  <c r="D3493" i="2"/>
  <c r="D3507" i="2" s="1"/>
  <c r="D4277" i="2"/>
  <c r="D1780" i="2"/>
  <c r="D3797" i="2"/>
  <c r="D1548" i="2"/>
  <c r="D1414" i="2"/>
  <c r="D4649" i="2"/>
  <c r="D2249" i="2"/>
  <c r="D174" i="2"/>
  <c r="D3876" i="2"/>
  <c r="D3091" i="2"/>
  <c r="D3058" i="2"/>
  <c r="D314" i="2"/>
  <c r="D2291" i="2"/>
  <c r="D3221" i="2"/>
  <c r="D3998" i="2"/>
  <c r="D373" i="2"/>
  <c r="D3190" i="2"/>
  <c r="D2916" i="2"/>
  <c r="D663" i="2"/>
  <c r="D1114" i="2"/>
  <c r="D2208" i="2"/>
  <c r="D584" i="2"/>
  <c r="D3162" i="2"/>
  <c r="D2687" i="2"/>
  <c r="D4608" i="2"/>
  <c r="D865" i="2"/>
  <c r="D2591" i="2"/>
  <c r="D52" i="2"/>
  <c r="D1714" i="2"/>
  <c r="D4144" i="2"/>
  <c r="D621" i="2"/>
  <c r="D1682" i="2"/>
  <c r="D1485" i="2"/>
  <c r="D1900" i="2"/>
  <c r="D2552" i="2"/>
  <c r="D3914" i="2"/>
  <c r="D3379" i="2"/>
  <c r="D2075" i="2"/>
  <c r="D1611" i="2"/>
  <c r="D1612" i="2" s="1"/>
  <c r="D459" i="2"/>
  <c r="D4730" i="2"/>
  <c r="D1810" i="2"/>
  <c r="D2168" i="2"/>
  <c r="D3316" i="2"/>
  <c r="D4105" i="2"/>
  <c r="D4521" i="2"/>
  <c r="D2122" i="2"/>
  <c r="D1745" i="2"/>
  <c r="D771" i="2"/>
  <c r="D2626" i="2"/>
  <c r="D1201" i="2"/>
  <c r="D3255" i="2"/>
  <c r="D4062" i="2"/>
  <c r="D3568" i="2"/>
  <c r="D700" i="2"/>
  <c r="D2852" i="2"/>
  <c r="D99" i="2"/>
  <c r="D4845" i="2" l="1"/>
  <c r="C4735" i="2" l="1"/>
  <c r="C4836" i="2"/>
  <c r="C4835" i="2" s="1"/>
  <c r="C4833" i="2"/>
  <c r="C4831" i="2"/>
  <c r="C4828" i="2"/>
  <c r="C4827" i="2" s="1"/>
  <c r="C4817" i="2"/>
  <c r="C4811" i="2"/>
  <c r="C4793" i="2"/>
  <c r="C4790" i="2"/>
  <c r="C4785" i="2"/>
  <c r="C4773" i="2"/>
  <c r="C4769" i="2"/>
  <c r="C4759" i="2"/>
  <c r="C4753" i="2"/>
  <c r="C4750" i="2"/>
  <c r="C4748" i="2"/>
  <c r="C4744" i="2"/>
  <c r="C4728" i="2"/>
  <c r="C4723" i="2"/>
  <c r="C4720" i="2"/>
  <c r="C4715" i="2"/>
  <c r="C4711" i="2"/>
  <c r="C4708" i="2"/>
  <c r="C4705" i="2"/>
  <c r="C4685" i="2"/>
  <c r="C4683" i="2"/>
  <c r="C4663" i="2"/>
  <c r="C4658" i="2"/>
  <c r="C4647" i="2"/>
  <c r="C4642" i="2"/>
  <c r="C4640" i="2"/>
  <c r="C4634" i="2"/>
  <c r="C4622" i="2"/>
  <c r="C4617" i="2"/>
  <c r="C4606" i="2"/>
  <c r="C4601" i="2"/>
  <c r="C4599" i="2"/>
  <c r="C4596" i="2"/>
  <c r="C4595" i="2" s="1"/>
  <c r="C4591" i="2"/>
  <c r="C4578" i="2"/>
  <c r="C4573" i="2"/>
  <c r="C4557" i="2"/>
  <c r="C4554" i="2"/>
  <c r="C4551" i="2"/>
  <c r="C4549" i="2"/>
  <c r="C4535" i="2"/>
  <c r="C4530" i="2"/>
  <c r="C4519" i="2"/>
  <c r="C4514" i="2"/>
  <c r="C4511" i="2"/>
  <c r="C4505" i="2"/>
  <c r="C4499" i="2"/>
  <c r="C4496" i="2"/>
  <c r="C4482" i="2"/>
  <c r="C4477" i="2"/>
  <c r="C4474" i="2"/>
  <c r="C4472" i="2"/>
  <c r="C4459" i="2"/>
  <c r="C4454" i="2"/>
  <c r="C4443" i="2"/>
  <c r="C4442" i="2" s="1"/>
  <c r="C4440" i="2"/>
  <c r="C4438" i="2"/>
  <c r="C4425" i="2"/>
  <c r="C4420" i="2"/>
  <c r="C4409" i="2"/>
  <c r="C4404" i="2"/>
  <c r="C4402" i="2"/>
  <c r="C4397" i="2"/>
  <c r="C4396" i="2" s="1"/>
  <c r="C4394" i="2"/>
  <c r="C4376" i="2"/>
  <c r="C4365" i="2"/>
  <c r="C4363" i="2"/>
  <c r="C4360" i="2"/>
  <c r="C4357" i="2"/>
  <c r="C4355" i="2"/>
  <c r="C4351" i="2"/>
  <c r="C4349" i="2"/>
  <c r="C4345" i="2"/>
  <c r="C4328" i="2"/>
  <c r="C4323" i="2"/>
  <c r="C4312" i="2"/>
  <c r="C4311" i="2" s="1"/>
  <c r="C4309" i="2"/>
  <c r="C4307" i="2"/>
  <c r="C4305" i="2"/>
  <c r="C4291" i="2"/>
  <c r="C4286" i="2"/>
  <c r="C4275" i="2"/>
  <c r="C4273" i="2"/>
  <c r="C4270" i="2"/>
  <c r="C4259" i="2"/>
  <c r="C4257" i="2"/>
  <c r="C4246" i="2"/>
  <c r="C4241" i="2"/>
  <c r="C4230" i="2"/>
  <c r="C4225" i="2"/>
  <c r="C4223" i="2"/>
  <c r="C4220" i="2"/>
  <c r="C4217" i="2"/>
  <c r="C4216" i="2" s="1"/>
  <c r="C4214" i="2"/>
  <c r="C4201" i="2"/>
  <c r="C4196" i="2"/>
  <c r="C4185" i="2"/>
  <c r="C4184" i="2" s="1"/>
  <c r="C4182" i="2"/>
  <c r="C4180" i="2"/>
  <c r="C4177" i="2"/>
  <c r="C4174" i="2"/>
  <c r="C4170" i="2"/>
  <c r="C4158" i="2"/>
  <c r="C4153" i="2"/>
  <c r="C4142" i="2"/>
  <c r="C4139" i="2"/>
  <c r="C4137" i="2"/>
  <c r="C4134" i="2"/>
  <c r="C4132" i="2"/>
  <c r="C4119" i="2"/>
  <c r="C4114" i="2"/>
  <c r="C4103" i="2"/>
  <c r="C4102" i="2" s="1"/>
  <c r="C4100" i="2"/>
  <c r="C4098" i="2"/>
  <c r="C4095" i="2"/>
  <c r="C4092" i="2"/>
  <c r="C4089" i="2"/>
  <c r="C4076" i="2"/>
  <c r="C4071" i="2"/>
  <c r="C4060" i="2"/>
  <c r="C4054" i="2"/>
  <c r="C4053" i="2" s="1"/>
  <c r="C4051" i="2"/>
  <c r="C4048" i="2"/>
  <c r="C4041" i="2"/>
  <c r="C4037" i="2"/>
  <c r="C4032" i="2"/>
  <c r="C4028" i="2"/>
  <c r="C4026" i="2"/>
  <c r="C4012" i="2"/>
  <c r="C4007" i="2"/>
  <c r="C3996" i="2"/>
  <c r="C3995" i="2" s="1"/>
  <c r="C3993" i="2"/>
  <c r="C3991" i="2"/>
  <c r="C3989" i="2"/>
  <c r="C3976" i="2"/>
  <c r="C3971" i="2"/>
  <c r="C3960" i="2"/>
  <c r="C3954" i="2"/>
  <c r="C3952" i="2"/>
  <c r="C3949" i="2"/>
  <c r="C3947" i="2"/>
  <c r="C3945" i="2"/>
  <c r="C3942" i="2"/>
  <c r="C3928" i="2"/>
  <c r="C3923" i="2"/>
  <c r="C3912" i="2"/>
  <c r="C3911" i="2" s="1"/>
  <c r="C3909" i="2"/>
  <c r="C3903" i="2"/>
  <c r="C3890" i="2"/>
  <c r="C3885" i="2"/>
  <c r="C3874" i="2"/>
  <c r="C3872" i="2"/>
  <c r="C3869" i="2"/>
  <c r="C3867" i="2"/>
  <c r="C3862" i="2"/>
  <c r="C3859" i="2"/>
  <c r="C3857" i="2"/>
  <c r="C3844" i="2"/>
  <c r="C3839" i="2"/>
  <c r="C3828" i="2"/>
  <c r="C3811" i="2"/>
  <c r="C3806" i="2"/>
  <c r="C3795" i="2"/>
  <c r="C3792" i="2"/>
  <c r="C3790" i="2"/>
  <c r="C3787" i="2"/>
  <c r="C3773" i="2"/>
  <c r="C3768" i="2"/>
  <c r="C3755" i="2"/>
  <c r="C3752" i="2"/>
  <c r="C3749" i="2"/>
  <c r="C3736" i="2"/>
  <c r="C3733" i="2"/>
  <c r="C3725" i="2"/>
  <c r="C3723" i="2"/>
  <c r="C3711" i="2"/>
  <c r="C3706" i="2"/>
  <c r="C3695" i="2"/>
  <c r="C3694" i="2" s="1"/>
  <c r="C3692" i="2"/>
  <c r="C3687" i="2"/>
  <c r="C3665" i="2"/>
  <c r="C3662" i="2"/>
  <c r="C3651" i="2"/>
  <c r="C3637" i="2"/>
  <c r="C3632" i="2"/>
  <c r="C3621" i="2"/>
  <c r="C3618" i="2"/>
  <c r="C3615" i="2"/>
  <c r="C3613" i="2"/>
  <c r="C3611" i="2"/>
  <c r="C3605" i="2"/>
  <c r="C3602" i="2"/>
  <c r="C3599" i="2"/>
  <c r="C3597" i="2"/>
  <c r="C3582" i="2"/>
  <c r="C3577" i="2"/>
  <c r="C3566" i="2"/>
  <c r="C3562" i="2"/>
  <c r="C3559" i="2"/>
  <c r="C3558" i="2" s="1"/>
  <c r="C3556" i="2"/>
  <c r="C3554" i="2"/>
  <c r="C3552" i="2"/>
  <c r="C3546" i="2"/>
  <c r="C3543" i="2"/>
  <c r="C3540" i="2"/>
  <c r="C3533" i="2"/>
  <c r="C3521" i="2"/>
  <c r="C3516" i="2"/>
  <c r="C3504" i="2"/>
  <c r="C3501" i="2"/>
  <c r="C3491" i="2"/>
  <c r="C3490" i="2" s="1"/>
  <c r="C3488" i="2"/>
  <c r="C3485" i="2"/>
  <c r="C3483" i="2"/>
  <c r="C3480" i="2"/>
  <c r="C3470" i="2"/>
  <c r="C3467" i="2"/>
  <c r="C3462" i="2"/>
  <c r="C3456" i="2"/>
  <c r="C3444" i="2"/>
  <c r="C3439" i="2"/>
  <c r="C3428" i="2"/>
  <c r="C3427" i="2" s="1"/>
  <c r="C3425" i="2"/>
  <c r="C3422" i="2"/>
  <c r="C3417" i="2"/>
  <c r="C3407" i="2"/>
  <c r="C3405" i="2"/>
  <c r="C3393" i="2"/>
  <c r="C3388" i="2"/>
  <c r="C3377" i="2"/>
  <c r="C3375" i="2"/>
  <c r="C3362" i="2"/>
  <c r="C3357" i="2"/>
  <c r="C3346" i="2"/>
  <c r="C3344" i="2"/>
  <c r="C3341" i="2"/>
  <c r="C3330" i="2"/>
  <c r="C3325" i="2"/>
  <c r="C3314" i="2"/>
  <c r="C3311" i="2"/>
  <c r="C3310" i="2" s="1"/>
  <c r="C3301" i="2"/>
  <c r="C3296" i="2"/>
  <c r="C3285" i="2"/>
  <c r="C3283" i="2"/>
  <c r="C3280" i="2"/>
  <c r="C3269" i="2"/>
  <c r="C3264" i="2"/>
  <c r="C3253" i="2"/>
  <c r="C3248" i="2"/>
  <c r="C3235" i="2"/>
  <c r="C3230" i="2"/>
  <c r="C3219" i="2"/>
  <c r="C3214" i="2"/>
  <c r="C3204" i="2"/>
  <c r="C3199" i="2"/>
  <c r="C3185" i="2"/>
  <c r="C3184" i="2" s="1"/>
  <c r="C3176" i="2"/>
  <c r="C3171" i="2"/>
  <c r="C3160" i="2"/>
  <c r="C3155" i="2"/>
  <c r="C3154" i="2" s="1"/>
  <c r="C3152" i="2"/>
  <c r="C3139" i="2"/>
  <c r="C3134" i="2"/>
  <c r="C3123" i="2"/>
  <c r="C3118" i="2"/>
  <c r="C3105" i="2"/>
  <c r="C3100" i="2"/>
  <c r="C3089" i="2"/>
  <c r="C3072" i="2"/>
  <c r="C3067" i="2"/>
  <c r="C3056" i="2"/>
  <c r="C3051" i="2"/>
  <c r="C3049" i="2"/>
  <c r="C3046" i="2"/>
  <c r="C3032" i="2"/>
  <c r="C3027" i="2"/>
  <c r="C3016" i="2"/>
  <c r="C3015" i="2" s="1"/>
  <c r="C3013" i="2"/>
  <c r="C3011" i="2"/>
  <c r="C3008" i="2"/>
  <c r="C2994" i="2"/>
  <c r="C2989" i="2"/>
  <c r="C2978" i="2"/>
  <c r="C2977" i="2" s="1"/>
  <c r="C2975" i="2"/>
  <c r="C2974" i="2" s="1"/>
  <c r="C2961" i="2"/>
  <c r="C2956" i="2"/>
  <c r="C2945" i="2"/>
  <c r="C2930" i="2"/>
  <c r="C2925" i="2"/>
  <c r="C2914" i="2"/>
  <c r="C2909" i="2"/>
  <c r="C2908" i="2" s="1"/>
  <c r="C2906" i="2"/>
  <c r="C2897" i="2"/>
  <c r="C2892" i="2"/>
  <c r="C2881" i="2"/>
  <c r="C2876" i="2"/>
  <c r="C2866" i="2"/>
  <c r="C2861" i="2"/>
  <c r="C2850" i="2"/>
  <c r="C2845" i="2"/>
  <c r="C2842" i="2"/>
  <c r="C2831" i="2"/>
  <c r="C2826" i="2"/>
  <c r="C2815" i="2"/>
  <c r="C2810" i="2"/>
  <c r="C2798" i="2"/>
  <c r="C2793" i="2"/>
  <c r="C2782" i="2"/>
  <c r="C2776" i="2"/>
  <c r="C2764" i="2"/>
  <c r="C2759" i="2"/>
  <c r="C2748" i="2"/>
  <c r="C2734" i="2"/>
  <c r="C2729" i="2"/>
  <c r="C2718" i="2"/>
  <c r="C2713" i="2"/>
  <c r="C2712" i="2" s="1"/>
  <c r="C2701" i="2"/>
  <c r="C2696" i="2"/>
  <c r="C2685" i="2"/>
  <c r="C2680" i="2"/>
  <c r="C2679" i="2" s="1"/>
  <c r="C2669" i="2"/>
  <c r="C2664" i="2"/>
  <c r="C2650" i="2"/>
  <c r="C2640" i="2"/>
  <c r="C2635" i="2"/>
  <c r="C2624" i="2"/>
  <c r="C2619" i="2"/>
  <c r="C2617" i="2"/>
  <c r="C2605" i="2"/>
  <c r="C2600" i="2"/>
  <c r="C2589" i="2"/>
  <c r="C2584" i="2"/>
  <c r="C2582" i="2"/>
  <c r="C2580" i="2"/>
  <c r="C2577" i="2"/>
  <c r="C2566" i="2"/>
  <c r="C2561" i="2"/>
  <c r="C2550" i="2"/>
  <c r="C2545" i="2"/>
  <c r="C2541" i="2"/>
  <c r="C2538" i="2"/>
  <c r="C2526" i="2"/>
  <c r="C2521" i="2"/>
  <c r="C2510" i="2"/>
  <c r="C2505" i="2"/>
  <c r="C2494" i="2"/>
  <c r="C2489" i="2"/>
  <c r="C2478" i="2"/>
  <c r="C2466" i="2"/>
  <c r="C2461" i="2"/>
  <c r="C2450" i="2"/>
  <c r="C2445" i="2"/>
  <c r="C2435" i="2"/>
  <c r="C2430" i="2"/>
  <c r="C2419" i="2"/>
  <c r="C2413" i="2"/>
  <c r="C2401" i="2"/>
  <c r="C2396" i="2"/>
  <c r="C2385" i="2"/>
  <c r="C2377" i="2"/>
  <c r="C2367" i="2"/>
  <c r="C2362" i="2"/>
  <c r="C2350" i="2"/>
  <c r="C2347" i="2"/>
  <c r="C2338" i="2"/>
  <c r="C2333" i="2"/>
  <c r="C2322" i="2"/>
  <c r="C2317" i="2"/>
  <c r="C2305" i="2"/>
  <c r="C2300" i="2"/>
  <c r="C2288" i="2"/>
  <c r="C2287" i="2" s="1"/>
  <c r="C2285" i="2"/>
  <c r="C2282" i="2"/>
  <c r="C2278" i="2"/>
  <c r="C2274" i="2"/>
  <c r="C2263" i="2"/>
  <c r="C2258" i="2"/>
  <c r="C2247" i="2"/>
  <c r="C2242" i="2"/>
  <c r="C2239" i="2"/>
  <c r="C2236" i="2"/>
  <c r="C2233" i="2"/>
  <c r="C2222" i="2"/>
  <c r="C2217" i="2"/>
  <c r="C2206" i="2"/>
  <c r="C2203" i="2"/>
  <c r="C2200" i="2"/>
  <c r="C2196" i="2"/>
  <c r="C2182" i="2"/>
  <c r="C2177" i="2"/>
  <c r="C2166" i="2"/>
  <c r="C2161" i="2"/>
  <c r="C2158" i="2"/>
  <c r="C2154" i="2"/>
  <c r="C2151" i="2"/>
  <c r="C2149" i="2"/>
  <c r="C2136" i="2"/>
  <c r="C2131" i="2"/>
  <c r="C2120" i="2"/>
  <c r="C2117" i="2"/>
  <c r="C2114" i="2"/>
  <c r="C2111" i="2"/>
  <c r="C2107" i="2"/>
  <c r="C2104" i="2"/>
  <c r="C2102" i="2"/>
  <c r="C2089" i="2"/>
  <c r="C2084" i="2"/>
  <c r="C2073" i="2"/>
  <c r="C2068" i="2"/>
  <c r="C2065" i="2"/>
  <c r="C2061" i="2"/>
  <c r="C2058" i="2"/>
  <c r="C2045" i="2"/>
  <c r="C2040" i="2"/>
  <c r="C2029" i="2"/>
  <c r="C2024" i="2"/>
  <c r="C2011" i="2"/>
  <c r="C2006" i="2"/>
  <c r="C1984" i="2"/>
  <c r="C1979" i="2"/>
  <c r="C1968" i="2"/>
  <c r="C1963" i="2"/>
  <c r="C1960" i="2"/>
  <c r="C1957" i="2"/>
  <c r="C1946" i="2"/>
  <c r="C1941" i="2"/>
  <c r="C1930" i="2"/>
  <c r="C1925" i="2"/>
  <c r="C1924" i="2" s="1"/>
  <c r="C1914" i="2"/>
  <c r="C1909" i="2"/>
  <c r="C1898" i="2"/>
  <c r="C1893" i="2"/>
  <c r="C1891" i="2"/>
  <c r="C1888" i="2"/>
  <c r="C1877" i="2"/>
  <c r="C1872" i="2"/>
  <c r="C1852" i="2"/>
  <c r="C1848" i="2"/>
  <c r="C1837" i="2"/>
  <c r="C1835" i="2"/>
  <c r="C1824" i="2"/>
  <c r="C1819" i="2"/>
  <c r="C1808" i="2"/>
  <c r="C1807" i="2" s="1"/>
  <c r="C1794" i="2"/>
  <c r="C1789" i="2"/>
  <c r="C1778" i="2"/>
  <c r="C1777" i="2" s="1"/>
  <c r="C1775" i="2"/>
  <c r="C1771" i="2"/>
  <c r="C1768" i="2"/>
  <c r="C1759" i="2"/>
  <c r="C1754" i="2"/>
  <c r="C1743" i="2"/>
  <c r="C1742" i="2" s="1"/>
  <c r="C1740" i="2"/>
  <c r="C1728" i="2"/>
  <c r="C1723" i="2"/>
  <c r="C1712" i="2"/>
  <c r="C1711" i="2" s="1"/>
  <c r="C1709" i="2"/>
  <c r="C1707" i="2"/>
  <c r="C1696" i="2"/>
  <c r="C1691" i="2"/>
  <c r="C1680" i="2"/>
  <c r="C1679" i="2" s="1"/>
  <c r="C1677" i="2"/>
  <c r="C1662" i="2"/>
  <c r="C1657" i="2"/>
  <c r="C1646" i="2"/>
  <c r="C1645" i="2" s="1"/>
  <c r="C1643" i="2"/>
  <c r="C1641" i="2"/>
  <c r="C1638" i="2"/>
  <c r="C1626" i="2"/>
  <c r="C1621" i="2"/>
  <c r="C1609" i="2"/>
  <c r="C1608" i="2" s="1"/>
  <c r="C1606" i="2"/>
  <c r="C1604" i="2"/>
  <c r="C1592" i="2"/>
  <c r="C1587" i="2"/>
  <c r="C1577" i="2"/>
  <c r="C1576" i="2" s="1"/>
  <c r="C1574" i="2"/>
  <c r="C1573" i="2" s="1"/>
  <c r="C1562" i="2"/>
  <c r="C1557" i="2"/>
  <c r="C1546" i="2"/>
  <c r="C1545" i="2" s="1"/>
  <c r="C1543" i="2"/>
  <c r="C1541" i="2"/>
  <c r="C1530" i="2"/>
  <c r="C1525" i="2"/>
  <c r="C1514" i="2"/>
  <c r="C1513" i="2" s="1"/>
  <c r="C1511" i="2"/>
  <c r="C1509" i="2"/>
  <c r="C1499" i="2"/>
  <c r="C1494" i="2"/>
  <c r="C1483" i="2"/>
  <c r="C1482" i="2" s="1"/>
  <c r="C1480" i="2"/>
  <c r="C1478" i="2"/>
  <c r="C1466" i="2"/>
  <c r="C1461" i="2"/>
  <c r="C1450" i="2"/>
  <c r="C1449" i="2" s="1"/>
  <c r="C1447" i="2"/>
  <c r="C1444" i="2"/>
  <c r="C1441" i="2"/>
  <c r="C1428" i="2"/>
  <c r="C1423" i="2"/>
  <c r="C1412" i="2"/>
  <c r="C1407" i="2"/>
  <c r="C1404" i="2" s="1"/>
  <c r="C1402" i="2"/>
  <c r="C1399" i="2"/>
  <c r="C1387" i="2"/>
  <c r="C1382" i="2"/>
  <c r="C1370" i="2"/>
  <c r="C1365" i="2"/>
  <c r="C1360" i="2"/>
  <c r="C1357" i="2"/>
  <c r="C1355" i="2"/>
  <c r="C1350" i="2"/>
  <c r="C1334" i="2"/>
  <c r="C1329" i="2"/>
  <c r="C1318" i="2"/>
  <c r="C1315" i="2"/>
  <c r="C1305" i="2"/>
  <c r="C1301" i="2"/>
  <c r="C1290" i="2"/>
  <c r="C1289" i="2" s="1"/>
  <c r="C1287" i="2"/>
  <c r="C1284" i="2"/>
  <c r="C1272" i="2"/>
  <c r="C1267" i="2"/>
  <c r="C1256" i="2"/>
  <c r="C1255" i="2" s="1"/>
  <c r="C1253" i="2"/>
  <c r="C1248" i="2"/>
  <c r="C1237" i="2"/>
  <c r="C1234" i="2" s="1"/>
  <c r="C1232" i="2"/>
  <c r="C1227" i="2"/>
  <c r="C1215" i="2"/>
  <c r="C1210" i="2"/>
  <c r="C1199" i="2"/>
  <c r="C1198" i="2" s="1"/>
  <c r="C1196" i="2"/>
  <c r="C1180" i="2"/>
  <c r="C1175" i="2"/>
  <c r="C1164" i="2"/>
  <c r="C1159" i="2"/>
  <c r="C1154" i="2"/>
  <c r="C1143" i="2"/>
  <c r="C1142" i="2" s="1"/>
  <c r="C1139" i="2"/>
  <c r="C1138" i="2" s="1"/>
  <c r="C1128" i="2"/>
  <c r="C1123" i="2"/>
  <c r="C1112" i="2"/>
  <c r="C1111" i="2" s="1"/>
  <c r="C1109" i="2"/>
  <c r="C1106" i="2"/>
  <c r="C1089" i="2"/>
  <c r="C1084" i="2"/>
  <c r="C1073" i="2"/>
  <c r="C1072" i="2" s="1"/>
  <c r="C1070" i="2"/>
  <c r="C1066" i="2"/>
  <c r="C1061" i="2"/>
  <c r="C1050" i="2"/>
  <c r="C1048" i="2"/>
  <c r="C1045" i="2"/>
  <c r="C1040" i="2"/>
  <c r="C1037" i="2"/>
  <c r="C1024" i="2"/>
  <c r="C1019" i="2"/>
  <c r="C1008" i="2"/>
  <c r="C1007" i="2" s="1"/>
  <c r="C1005" i="2"/>
  <c r="C1003" i="2"/>
  <c r="C995" i="2"/>
  <c r="C991" i="2"/>
  <c r="C983" i="2"/>
  <c r="C965" i="2"/>
  <c r="C960" i="2"/>
  <c r="C949" i="2"/>
  <c r="C941" i="2"/>
  <c r="C939" i="2"/>
  <c r="C933" i="2"/>
  <c r="C930" i="2"/>
  <c r="C928" i="2"/>
  <c r="C913" i="2"/>
  <c r="C908" i="2"/>
  <c r="C897" i="2"/>
  <c r="C892" i="2"/>
  <c r="C879" i="2"/>
  <c r="C874" i="2"/>
  <c r="C863" i="2"/>
  <c r="C861" i="2"/>
  <c r="C858" i="2"/>
  <c r="C856" i="2"/>
  <c r="C844" i="2"/>
  <c r="C839" i="2"/>
  <c r="C828" i="2"/>
  <c r="C825" i="2"/>
  <c r="C822" i="2"/>
  <c r="C816" i="2"/>
  <c r="C813" i="2"/>
  <c r="C807" i="2"/>
  <c r="C800" i="2"/>
  <c r="C798" i="2"/>
  <c r="C785" i="2"/>
  <c r="C780" i="2"/>
  <c r="C769" i="2"/>
  <c r="C766" i="2"/>
  <c r="C764" i="2"/>
  <c r="C750" i="2"/>
  <c r="C745" i="2"/>
  <c r="C734" i="2"/>
  <c r="C733" i="2" s="1"/>
  <c r="C731" i="2"/>
  <c r="C729" i="2"/>
  <c r="C714" i="2"/>
  <c r="C709" i="2"/>
  <c r="C698" i="2"/>
  <c r="C693" i="2"/>
  <c r="C690" i="2"/>
  <c r="C677" i="2"/>
  <c r="C672" i="2"/>
  <c r="C661" i="2"/>
  <c r="C656" i="2"/>
  <c r="C654" i="2"/>
  <c r="C648" i="2"/>
  <c r="C645" i="2"/>
  <c r="C635" i="2"/>
  <c r="C630" i="2"/>
  <c r="C619" i="2"/>
  <c r="C618" i="2" s="1"/>
  <c r="C616" i="2"/>
  <c r="C613" i="2"/>
  <c r="C598" i="2"/>
  <c r="C593" i="2"/>
  <c r="C582" i="2"/>
  <c r="C579" i="2"/>
  <c r="C576" i="2"/>
  <c r="C566" i="2"/>
  <c r="C562" i="2"/>
  <c r="C551" i="2"/>
  <c r="C550" i="2" s="1"/>
  <c r="C548" i="2"/>
  <c r="C547" i="2" s="1"/>
  <c r="C536" i="2"/>
  <c r="C531" i="2"/>
  <c r="C520" i="2"/>
  <c r="C518" i="2"/>
  <c r="C515" i="2"/>
  <c r="C507" i="2"/>
  <c r="C502" i="2"/>
  <c r="C491" i="2"/>
  <c r="C490" i="2" s="1"/>
  <c r="C473" i="2"/>
  <c r="C468" i="2"/>
  <c r="C457" i="2"/>
  <c r="C456" i="2" s="1"/>
  <c r="C454" i="2"/>
  <c r="C452" i="2"/>
  <c r="C449" i="2"/>
  <c r="C437" i="2"/>
  <c r="C432" i="2"/>
  <c r="C421" i="2"/>
  <c r="C420" i="2" s="1"/>
  <c r="C418" i="2"/>
  <c r="C413" i="2"/>
  <c r="C402" i="2"/>
  <c r="C399" i="2"/>
  <c r="C385" i="2"/>
  <c r="C382" i="2"/>
  <c r="C371" i="2"/>
  <c r="C366" i="2"/>
  <c r="C364" i="2"/>
  <c r="C360" i="2"/>
  <c r="C356" i="2"/>
  <c r="C354" i="2"/>
  <c r="C351" i="2"/>
  <c r="C347" i="2"/>
  <c r="C345" i="2"/>
  <c r="C328" i="2"/>
  <c r="C323" i="2"/>
  <c r="C312" i="2"/>
  <c r="C311" i="2" s="1"/>
  <c r="C309" i="2"/>
  <c r="C307" i="2"/>
  <c r="C293" i="2"/>
  <c r="C288" i="2"/>
  <c r="C277" i="2"/>
  <c r="C274" i="2"/>
  <c r="C273" i="2" s="1"/>
  <c r="C261" i="2"/>
  <c r="C256" i="2"/>
  <c r="C240" i="2"/>
  <c r="C239" i="2" s="1"/>
  <c r="C247" i="2" s="1"/>
  <c r="C229" i="2"/>
  <c r="C218" i="2"/>
  <c r="C213" i="2"/>
  <c r="C202" i="2"/>
  <c r="C201" i="2" s="1"/>
  <c r="C188" i="2"/>
  <c r="C183" i="2"/>
  <c r="C172" i="2"/>
  <c r="C171" i="2" s="1"/>
  <c r="C169" i="2"/>
  <c r="C167" i="2"/>
  <c r="C156" i="2"/>
  <c r="C151" i="2"/>
  <c r="C140" i="2"/>
  <c r="C139" i="2" s="1"/>
  <c r="C137" i="2"/>
  <c r="C135" i="2"/>
  <c r="C133" i="2"/>
  <c r="C130" i="2"/>
  <c r="C127" i="2"/>
  <c r="C125" i="2"/>
  <c r="C113" i="2"/>
  <c r="C108" i="2"/>
  <c r="C97" i="2"/>
  <c r="C96" i="2" s="1"/>
  <c r="C94" i="2"/>
  <c r="C92" i="2"/>
  <c r="C89" i="2"/>
  <c r="C86" i="2"/>
  <c r="C83" i="2"/>
  <c r="C80" i="2"/>
  <c r="C66" i="2"/>
  <c r="C61" i="2"/>
  <c r="C50" i="2"/>
  <c r="C49" i="2" s="1"/>
  <c r="C47" i="2"/>
  <c r="C43" i="2"/>
  <c r="C23" i="2"/>
  <c r="C18" i="2"/>
  <c r="C2195" i="2" l="1"/>
  <c r="C2060" i="2"/>
  <c r="C2825" i="2"/>
  <c r="C1493" i="2"/>
  <c r="C3048" i="2"/>
  <c r="C932" i="2"/>
  <c r="C412" i="2"/>
  <c r="C423" i="2" s="1"/>
  <c r="C306" i="2"/>
  <c r="C451" i="2"/>
  <c r="C3545" i="2"/>
  <c r="C1959" i="2"/>
  <c r="C612" i="2"/>
  <c r="C2841" i="2"/>
  <c r="C4553" i="2"/>
  <c r="C4240" i="2"/>
  <c r="C4616" i="2"/>
  <c r="C4047" i="2"/>
  <c r="C4639" i="2"/>
  <c r="C1002" i="2"/>
  <c r="C1722" i="2"/>
  <c r="C88" i="2"/>
  <c r="C3576" i="2"/>
  <c r="C182" i="2"/>
  <c r="C204" i="2" s="1"/>
  <c r="C1422" i="2"/>
  <c r="C2599" i="2"/>
  <c r="C4419" i="2"/>
  <c r="C4510" i="2"/>
  <c r="C1328" i="2"/>
  <c r="C3838" i="2"/>
  <c r="C779" i="2"/>
  <c r="C4719" i="2"/>
  <c r="C4743" i="2"/>
  <c r="C1908" i="2"/>
  <c r="C689" i="2"/>
  <c r="C3922" i="2"/>
  <c r="C1940" i="2"/>
  <c r="C3705" i="2"/>
  <c r="C3789" i="2"/>
  <c r="C4070" i="2"/>
  <c r="C4094" i="2"/>
  <c r="C4375" i="2"/>
  <c r="C4529" i="2"/>
  <c r="C2216" i="2"/>
  <c r="C530" i="2"/>
  <c r="C553" i="2" s="1"/>
  <c r="C1174" i="2"/>
  <c r="C2153" i="2"/>
  <c r="C3686" i="2"/>
  <c r="C3697" i="2" s="1"/>
  <c r="C322" i="2"/>
  <c r="C959" i="2"/>
  <c r="C2257" i="2"/>
  <c r="C2988" i="2"/>
  <c r="C3438" i="2"/>
  <c r="C907" i="2"/>
  <c r="C1477" i="2"/>
  <c r="C1890" i="2"/>
  <c r="C2540" i="2"/>
  <c r="C2616" i="2"/>
  <c r="C60" i="2"/>
  <c r="C17" i="2"/>
  <c r="C85" i="2"/>
  <c r="C2160" i="2"/>
  <c r="C3340" i="2"/>
  <c r="C3469" i="2"/>
  <c r="C1069" i="2"/>
  <c r="C2346" i="2"/>
  <c r="C3416" i="2"/>
  <c r="C1409" i="2"/>
  <c r="C1586" i="2"/>
  <c r="C2113" i="2"/>
  <c r="C2349" i="2"/>
  <c r="C2504" i="2"/>
  <c r="C3279" i="2"/>
  <c r="C3421" i="2"/>
  <c r="C2116" i="2"/>
  <c r="C2284" i="2"/>
  <c r="C3083" i="2"/>
  <c r="C3213" i="2"/>
  <c r="C3542" i="2"/>
  <c r="C4040" i="2"/>
  <c r="C4401" i="2"/>
  <c r="C4830" i="2"/>
  <c r="C4844" i="2" s="1"/>
  <c r="C276" i="2"/>
  <c r="C1317" i="2"/>
  <c r="C1443" i="2"/>
  <c r="C2444" i="2"/>
  <c r="C3157" i="2"/>
  <c r="C3487" i="2"/>
  <c r="C3735" i="2"/>
  <c r="C3861" i="2"/>
  <c r="C4603" i="2"/>
  <c r="C815" i="2"/>
  <c r="C891" i="2"/>
  <c r="C1446" i="2"/>
  <c r="C2067" i="2"/>
  <c r="C2241" i="2"/>
  <c r="C2775" i="2"/>
  <c r="C3956" i="2"/>
  <c r="C4091" i="2"/>
  <c r="C4359" i="2"/>
  <c r="C150" i="2"/>
  <c r="C514" i="2"/>
  <c r="C1739" i="2"/>
  <c r="C3647" i="2"/>
  <c r="C3794" i="2"/>
  <c r="C4141" i="2"/>
  <c r="C4792" i="2"/>
  <c r="C763" i="2"/>
  <c r="C2649" i="2"/>
  <c r="C3045" i="2"/>
  <c r="C3500" i="2"/>
  <c r="C3601" i="2"/>
  <c r="C3650" i="2"/>
  <c r="C4406" i="2"/>
  <c r="C4800" i="2"/>
  <c r="C228" i="2"/>
  <c r="C827" i="2"/>
  <c r="C1860" i="2"/>
  <c r="C1965" i="2"/>
  <c r="C2316" i="2"/>
  <c r="C2652" i="2"/>
  <c r="C3117" i="2"/>
  <c r="C4810" i="2"/>
  <c r="C768" i="2"/>
  <c r="C943" i="2"/>
  <c r="C3313" i="2"/>
  <c r="C3824" i="2"/>
  <c r="C4264" i="2"/>
  <c r="C4636" i="2"/>
  <c r="C4752" i="2"/>
  <c r="C1401" i="2"/>
  <c r="C2809" i="2"/>
  <c r="C3674" i="2"/>
  <c r="C3754" i="2"/>
  <c r="C3827" i="2"/>
  <c r="C4816" i="2"/>
  <c r="C129" i="2"/>
  <c r="C1163" i="2"/>
  <c r="C1231" i="2"/>
  <c r="C2412" i="2"/>
  <c r="C2875" i="2"/>
  <c r="C2070" i="2"/>
  <c r="C2299" i="2"/>
  <c r="C2460" i="2"/>
  <c r="C744" i="2"/>
  <c r="C4056" i="2"/>
  <c r="C4725" i="2"/>
  <c r="C1083" i="2"/>
  <c r="C2277" i="2"/>
  <c r="C4644" i="2"/>
  <c r="C946" i="2"/>
  <c r="C1060" i="2"/>
  <c r="C2039" i="2"/>
  <c r="C2416" i="2"/>
  <c r="C4437" i="2"/>
  <c r="C2860" i="2"/>
  <c r="C255" i="2"/>
  <c r="C1300" i="2"/>
  <c r="C3479" i="2"/>
  <c r="C3561" i="2"/>
  <c r="C3767" i="2"/>
  <c r="C821" i="2"/>
  <c r="C1674" i="2"/>
  <c r="C1788" i="2"/>
  <c r="C2021" i="2"/>
  <c r="C2634" i="2"/>
  <c r="C3905" i="2"/>
  <c r="C3356" i="2"/>
  <c r="C2488" i="2"/>
  <c r="C1018" i="2"/>
  <c r="C2376" i="2"/>
  <c r="C2520" i="2"/>
  <c r="C398" i="2"/>
  <c r="C2026" i="2"/>
  <c r="C166" i="2"/>
  <c r="C1247" i="2"/>
  <c r="C1258" i="2" s="1"/>
  <c r="C1508" i="2"/>
  <c r="C2395" i="2"/>
  <c r="C3631" i="2"/>
  <c r="C4136" i="2"/>
  <c r="C4304" i="2"/>
  <c r="C353" i="2"/>
  <c r="C894" i="2"/>
  <c r="C2547" i="2"/>
  <c r="C2924" i="2"/>
  <c r="C3748" i="2"/>
  <c r="C3988" i="2"/>
  <c r="C4362" i="2"/>
  <c r="C838" i="2"/>
  <c r="C1193" i="2"/>
  <c r="C2878" i="2"/>
  <c r="C2942" i="2"/>
  <c r="C2682" i="2"/>
  <c r="C2745" i="2"/>
  <c r="C4322" i="2"/>
  <c r="C3884" i="2"/>
  <c r="C1895" i="2"/>
  <c r="C2176" i="2"/>
  <c r="C2235" i="2"/>
  <c r="C2579" i="2"/>
  <c r="C2758" i="2"/>
  <c r="C2955" i="2"/>
  <c r="C368" i="2"/>
  <c r="C2005" i="2"/>
  <c r="C2779" i="2"/>
  <c r="C2847" i="2"/>
  <c r="C2911" i="2"/>
  <c r="C4453" i="2"/>
  <c r="C381" i="2"/>
  <c r="C404" i="2" s="1"/>
  <c r="C728" i="2"/>
  <c r="C2663" i="2"/>
  <c r="C2792" i="2"/>
  <c r="C3026" i="2"/>
  <c r="C2429" i="2"/>
  <c r="C3282" i="2"/>
  <c r="C4516" i="2"/>
  <c r="C855" i="2"/>
  <c r="C2130" i="2"/>
  <c r="C2507" i="2"/>
  <c r="C3295" i="2"/>
  <c r="C3617" i="2"/>
  <c r="C2447" i="2"/>
  <c r="C2812" i="2"/>
  <c r="C3170" i="2"/>
  <c r="C3229" i="2"/>
  <c r="C4559" i="2"/>
  <c r="C1153" i="2"/>
  <c r="C873" i="2"/>
  <c r="C1690" i="2"/>
  <c r="C2244" i="2"/>
  <c r="C3245" i="2"/>
  <c r="C3374" i="2"/>
  <c r="C4267" i="2"/>
  <c r="C695" i="2"/>
  <c r="C2695" i="2"/>
  <c r="C3864" i="2"/>
  <c r="C467" i="2"/>
  <c r="C493" i="2" s="1"/>
  <c r="C708" i="2"/>
  <c r="C2202" i="2"/>
  <c r="C3010" i="2"/>
  <c r="C4179" i="2"/>
  <c r="C4272" i="2"/>
  <c r="C592" i="2"/>
  <c r="C990" i="2"/>
  <c r="C1603" i="2"/>
  <c r="C1834" i="2"/>
  <c r="C2106" i="2"/>
  <c r="C2332" i="2"/>
  <c r="C3515" i="2"/>
  <c r="C3871" i="2"/>
  <c r="C4285" i="2"/>
  <c r="C287" i="2"/>
  <c r="C431" i="2"/>
  <c r="C647" i="2"/>
  <c r="C860" i="2"/>
  <c r="C1039" i="2"/>
  <c r="C1540" i="2"/>
  <c r="C1706" i="2"/>
  <c r="C1753" i="2"/>
  <c r="C2319" i="2"/>
  <c r="C3066" i="2"/>
  <c r="C3133" i="2"/>
  <c r="C3250" i="2"/>
  <c r="C3970" i="2"/>
  <c r="C4354" i="2"/>
  <c r="C4572" i="2"/>
  <c r="C4784" i="2"/>
  <c r="C1047" i="2"/>
  <c r="C1359" i="2"/>
  <c r="C1871" i="2"/>
  <c r="C2163" i="2"/>
  <c r="C2728" i="2"/>
  <c r="C3198" i="2"/>
  <c r="C3263" i="2"/>
  <c r="C3324" i="2"/>
  <c r="C658" i="2"/>
  <c r="C1266" i="2"/>
  <c r="C1656" i="2"/>
  <c r="C1770" i="2"/>
  <c r="C1818" i="2"/>
  <c r="C2475" i="2"/>
  <c r="C2621" i="2"/>
  <c r="C3086" i="2"/>
  <c r="C3387" i="2"/>
  <c r="C4113" i="2"/>
  <c r="C4710" i="2"/>
  <c r="C42" i="2"/>
  <c r="C132" i="2"/>
  <c r="C359" i="2"/>
  <c r="C501" i="2"/>
  <c r="C671" i="2"/>
  <c r="C1105" i="2"/>
  <c r="C1367" i="2"/>
  <c r="C1556" i="2"/>
  <c r="C1927" i="2"/>
  <c r="C1978" i="2"/>
  <c r="C1997" i="2" s="1"/>
  <c r="C2586" i="2"/>
  <c r="C3099" i="2"/>
  <c r="C3216" i="2"/>
  <c r="C4219" i="2"/>
  <c r="C1460" i="2"/>
  <c r="C1620" i="2"/>
  <c r="C2083" i="2"/>
  <c r="C2361" i="2"/>
  <c r="C4598" i="2"/>
  <c r="C1283" i="2"/>
  <c r="C3343" i="2"/>
  <c r="C3661" i="2"/>
  <c r="C4227" i="2"/>
  <c r="C4763" i="2"/>
  <c r="C517" i="2"/>
  <c r="C561" i="2"/>
  <c r="C1381" i="2"/>
  <c r="C1640" i="2"/>
  <c r="C2891" i="2"/>
  <c r="C3120" i="2"/>
  <c r="C4006" i="2"/>
  <c r="C4657" i="2"/>
  <c r="C107" i="2"/>
  <c r="C212" i="2"/>
  <c r="C578" i="2"/>
  <c r="C629" i="2"/>
  <c r="C1122" i="2"/>
  <c r="C1145" i="2" s="1"/>
  <c r="C1209" i="2"/>
  <c r="C1524" i="2"/>
  <c r="C1847" i="2"/>
  <c r="C2382" i="2"/>
  <c r="C2560" i="2"/>
  <c r="C3053" i="2"/>
  <c r="C3604" i="2"/>
  <c r="C4348" i="2"/>
  <c r="C4768" i="2"/>
  <c r="C2715" i="2"/>
  <c r="C3805" i="2"/>
  <c r="C3951" i="2"/>
  <c r="C4152" i="2"/>
  <c r="C4195" i="2"/>
  <c r="C4498" i="2"/>
  <c r="C1452" i="2" l="1"/>
  <c r="C1320" i="2"/>
  <c r="C1075" i="2"/>
  <c r="C2947" i="2"/>
  <c r="C4187" i="2"/>
  <c r="C2480" i="2"/>
  <c r="C4411" i="2"/>
  <c r="C1839" i="2"/>
  <c r="C1166" i="2"/>
  <c r="C736" i="2"/>
  <c r="C4564" i="2"/>
  <c r="C231" i="2"/>
  <c r="C3623" i="2"/>
  <c r="C4820" i="2"/>
  <c r="C1239" i="2"/>
  <c r="C951" i="2"/>
  <c r="C3759" i="2"/>
  <c r="C899" i="2"/>
  <c r="C1648" i="2"/>
  <c r="C2750" i="2"/>
  <c r="C1052" i="2"/>
  <c r="C3962" i="2"/>
  <c r="C1292" i="2"/>
  <c r="C3018" i="2"/>
  <c r="C4777" i="2"/>
  <c r="C1863" i="2"/>
  <c r="C1010" i="2"/>
  <c r="C3653" i="2"/>
  <c r="C1373" i="2"/>
  <c r="C771" i="2"/>
  <c r="C3830" i="2"/>
  <c r="C830" i="2"/>
  <c r="C2353" i="2"/>
  <c r="C2591" i="2"/>
  <c r="C1114" i="2"/>
  <c r="C4144" i="2"/>
  <c r="C3162" i="2"/>
  <c r="C174" i="2"/>
  <c r="C2324" i="2"/>
  <c r="C3316" i="2"/>
  <c r="C2075" i="2"/>
  <c r="C4445" i="2"/>
  <c r="C3430" i="2"/>
  <c r="C3678" i="2"/>
  <c r="C4803" i="2"/>
  <c r="C700" i="2"/>
  <c r="C2916" i="2"/>
  <c r="C3797" i="2"/>
  <c r="C2512" i="2"/>
  <c r="C1201" i="2"/>
  <c r="C2655" i="2"/>
  <c r="C1970" i="2"/>
  <c r="C663" i="2"/>
  <c r="C3493" i="2"/>
  <c r="C3914" i="2"/>
  <c r="C1414" i="2"/>
  <c r="C3998" i="2"/>
  <c r="C3379" i="2"/>
  <c r="C3506" i="2"/>
  <c r="C2291" i="2"/>
  <c r="C1516" i="2"/>
  <c r="C1611" i="2"/>
  <c r="C2031" i="2"/>
  <c r="C2883" i="2"/>
  <c r="C279" i="2"/>
  <c r="C1682" i="2"/>
  <c r="C621" i="2"/>
  <c r="C2687" i="2"/>
  <c r="C2421" i="2"/>
  <c r="C3091" i="2"/>
  <c r="C314" i="2"/>
  <c r="C1780" i="2"/>
  <c r="C3287" i="2"/>
  <c r="C1745" i="2"/>
  <c r="C2720" i="2"/>
  <c r="C3190" i="2"/>
  <c r="C2168" i="2"/>
  <c r="C1714" i="2"/>
  <c r="C1810" i="2"/>
  <c r="C584" i="2"/>
  <c r="C1900" i="2"/>
  <c r="C4062" i="2"/>
  <c r="C2122" i="2"/>
  <c r="C3568" i="2"/>
  <c r="C2552" i="2"/>
  <c r="C142" i="2"/>
  <c r="C2626" i="2"/>
  <c r="C4730" i="2"/>
  <c r="C459" i="2"/>
  <c r="C3125" i="2"/>
  <c r="C4521" i="2"/>
  <c r="C2980" i="2"/>
  <c r="C4367" i="2"/>
  <c r="C865" i="2"/>
  <c r="C1548" i="2"/>
  <c r="C2249" i="2"/>
  <c r="C2452" i="2"/>
  <c r="C2784" i="2"/>
  <c r="C2387" i="2"/>
  <c r="C522" i="2"/>
  <c r="C1932" i="2"/>
  <c r="C4277" i="2"/>
  <c r="C99" i="2"/>
  <c r="C2852" i="2"/>
  <c r="C52" i="2"/>
  <c r="C3348" i="2"/>
  <c r="C4608" i="2"/>
  <c r="C3876" i="2"/>
  <c r="C2208" i="2"/>
  <c r="C1485" i="2"/>
  <c r="C3058" i="2"/>
  <c r="C4649" i="2"/>
  <c r="C4232" i="2"/>
  <c r="C373" i="2"/>
  <c r="C1579" i="2"/>
  <c r="C3221" i="2"/>
  <c r="C4105" i="2"/>
  <c r="C4314" i="2"/>
  <c r="C3255" i="2"/>
  <c r="C2817" i="2"/>
  <c r="C4845" i="2" l="1"/>
  <c r="C1612" i="2"/>
  <c r="C3507" i="2"/>
  <c r="D127" i="4"/>
  <c r="C619" i="14" l="1"/>
  <c r="C618" i="14" s="1"/>
  <c r="C631" i="14" l="1"/>
  <c r="C630" i="14" s="1"/>
  <c r="C595" i="14"/>
  <c r="C594" i="14" s="1"/>
  <c r="C592" i="14"/>
  <c r="C591" i="14" s="1"/>
  <c r="C589" i="14"/>
  <c r="C588" i="14" s="1"/>
  <c r="C598" i="14" l="1"/>
  <c r="C703" i="14" l="1"/>
  <c r="C702" i="14" s="1"/>
  <c r="C516" i="14"/>
  <c r="C515" i="14" s="1"/>
  <c r="C504" i="14"/>
  <c r="C503" i="14" s="1"/>
  <c r="C492" i="14"/>
  <c r="C491" i="14" s="1"/>
  <c r="C456" i="14"/>
  <c r="C455" i="14" s="1"/>
  <c r="C444" i="14"/>
  <c r="C443" i="14" s="1"/>
  <c r="C432" i="14"/>
  <c r="C431" i="14" s="1"/>
  <c r="C420" i="14" l="1"/>
  <c r="C419" i="14" s="1"/>
  <c r="C655" i="14" l="1"/>
  <c r="C654" i="14" s="1"/>
  <c r="C145" i="14" l="1"/>
  <c r="C144" i="14" s="1"/>
  <c r="C133" i="14" l="1"/>
  <c r="C132" i="14" s="1"/>
  <c r="C679" i="14"/>
  <c r="C678" i="14" s="1"/>
  <c r="C336" i="14"/>
  <c r="C334" i="14"/>
  <c r="C331" i="14"/>
  <c r="C330" i="14" s="1"/>
  <c r="C328" i="14"/>
  <c r="C327" i="14" s="1"/>
  <c r="C325" i="14"/>
  <c r="C323" i="14"/>
  <c r="C321" i="14"/>
  <c r="C283" i="14"/>
  <c r="C282" i="14" s="1"/>
  <c r="C280" i="14"/>
  <c r="C279" i="14" s="1"/>
  <c r="C277" i="14"/>
  <c r="C275" i="14"/>
  <c r="C204" i="14"/>
  <c r="C202" i="14"/>
  <c r="C199" i="14"/>
  <c r="C198" i="14" s="1"/>
  <c r="C196" i="14"/>
  <c r="C195" i="14" s="1"/>
  <c r="C193" i="14"/>
  <c r="C191" i="14"/>
  <c r="C320" i="14" l="1"/>
  <c r="C190" i="14"/>
  <c r="C333" i="14"/>
  <c r="C201" i="14"/>
  <c r="C274" i="14"/>
  <c r="C360" i="14" l="1"/>
  <c r="C359" i="14" s="1"/>
  <c r="C643" i="14" l="1"/>
  <c r="C642" i="14" s="1"/>
  <c r="C480" i="14"/>
  <c r="C479" i="14" s="1"/>
  <c r="C157" i="14"/>
  <c r="C156" i="14" s="1"/>
  <c r="C552" i="14" l="1"/>
  <c r="C551" i="14" s="1"/>
  <c r="C528" i="14"/>
  <c r="C527" i="14" s="1"/>
  <c r="C408" i="14"/>
  <c r="C407" i="14" s="1"/>
  <c r="C396" i="14"/>
  <c r="C395" i="14" s="1"/>
  <c r="C372" i="14" l="1"/>
  <c r="C371" i="14" s="1"/>
  <c r="C564" i="14" l="1"/>
  <c r="C563" i="14" s="1"/>
  <c r="C540" i="14"/>
  <c r="C539" i="14" s="1"/>
  <c r="C774" i="14" l="1"/>
  <c r="C773" i="14" s="1"/>
  <c r="C772" i="14"/>
  <c r="C771" i="14" s="1"/>
  <c r="C770" i="14" s="1"/>
  <c r="C682" i="14"/>
  <c r="C309" i="14" l="1"/>
  <c r="C307" i="14"/>
  <c r="C304" i="14"/>
  <c r="C303" i="14" s="1"/>
  <c r="C301" i="14"/>
  <c r="C300" i="14" s="1"/>
  <c r="C298" i="14"/>
  <c r="C296" i="14"/>
  <c r="C263" i="14"/>
  <c r="C261" i="14"/>
  <c r="C258" i="14"/>
  <c r="C257" i="14" s="1"/>
  <c r="C255" i="14"/>
  <c r="C254" i="14" s="1"/>
  <c r="C252" i="14"/>
  <c r="C250" i="14"/>
  <c r="C248" i="14"/>
  <c r="C236" i="14"/>
  <c r="C234" i="14"/>
  <c r="C231" i="14"/>
  <c r="C230" i="14" s="1"/>
  <c r="C228" i="14"/>
  <c r="C227" i="14" s="1"/>
  <c r="C225" i="14"/>
  <c r="C224" i="14" s="1"/>
  <c r="C222" i="14"/>
  <c r="C220" i="14"/>
  <c r="C218" i="14"/>
  <c r="C216" i="14"/>
  <c r="C40" i="14"/>
  <c r="C39" i="14" s="1"/>
  <c r="C215" i="14" l="1"/>
  <c r="C306" i="14"/>
  <c r="C295" i="14"/>
  <c r="C233" i="14"/>
  <c r="C260" i="14"/>
  <c r="C247" i="14"/>
  <c r="C755" i="14" l="1"/>
  <c r="C735" i="14"/>
  <c r="C734" i="14" s="1"/>
  <c r="C731" i="14"/>
  <c r="C730" i="14" s="1"/>
  <c r="C727" i="14"/>
  <c r="C725" i="14"/>
  <c r="C722" i="14"/>
  <c r="C721" i="14" s="1"/>
  <c r="C719" i="14"/>
  <c r="C718" i="14"/>
  <c r="C717" i="14" s="1"/>
  <c r="C716" i="14"/>
  <c r="C715" i="14" s="1"/>
  <c r="C729" i="14" l="1"/>
  <c r="C724" i="14"/>
  <c r="C714" i="14"/>
  <c r="C61" i="14" l="1"/>
  <c r="C60" i="14" s="1"/>
  <c r="C58" i="14"/>
  <c r="C55" i="14"/>
  <c r="C52" i="14"/>
  <c r="C51" i="14" s="1"/>
  <c r="C28" i="14"/>
  <c r="C27" i="14" s="1"/>
  <c r="C54" i="14" l="1"/>
  <c r="C87" i="14" l="1"/>
  <c r="C86" i="14" s="1"/>
  <c r="C99" i="14" l="1"/>
  <c r="C98" i="14" s="1"/>
  <c r="C75" i="14"/>
  <c r="C73" i="14"/>
  <c r="C72" i="14" l="1"/>
  <c r="C384" i="14" l="1"/>
  <c r="C383" i="14" s="1"/>
  <c r="C786" i="14"/>
  <c r="C785" i="14" s="1"/>
  <c r="C754" i="14" l="1"/>
  <c r="D289" i="4" l="1"/>
  <c r="D68" i="4"/>
  <c r="D133" i="4"/>
  <c r="D131" i="4"/>
  <c r="D122" i="4"/>
  <c r="D23" i="4" s="1"/>
  <c r="D112" i="4"/>
  <c r="D111" i="4" s="1"/>
  <c r="D20" i="4" s="1"/>
  <c r="D19" i="4" s="1"/>
  <c r="D109" i="4"/>
  <c r="D18" i="4" s="1"/>
  <c r="D89" i="4"/>
  <c r="D12" i="4" s="1"/>
  <c r="D87" i="4"/>
  <c r="D11" i="4" s="1"/>
  <c r="D83" i="4"/>
  <c r="D9" i="4" s="1"/>
  <c r="D81" i="4"/>
  <c r="D8" i="4" s="1"/>
  <c r="C289" i="4"/>
  <c r="C206" i="4"/>
  <c r="C133" i="4"/>
  <c r="C131" i="4"/>
  <c r="C122" i="4"/>
  <c r="C112" i="4"/>
  <c r="C111" i="4" s="1"/>
  <c r="C20" i="4" s="1"/>
  <c r="C19" i="4" s="1"/>
  <c r="C109" i="4"/>
  <c r="C106" i="4"/>
  <c r="C17" i="4" s="1"/>
  <c r="C89" i="4"/>
  <c r="C12" i="4" s="1"/>
  <c r="C87" i="4"/>
  <c r="C83" i="4"/>
  <c r="C81" i="4"/>
  <c r="C807" i="14"/>
  <c r="C798" i="14"/>
  <c r="C789" i="14"/>
  <c r="C759" i="14"/>
  <c r="C758" i="14" s="1"/>
  <c r="C752" i="14"/>
  <c r="C751" i="14" s="1"/>
  <c r="C749" i="14"/>
  <c r="C747" i="14"/>
  <c r="C706" i="14"/>
  <c r="C691" i="14"/>
  <c r="C690" i="14" s="1"/>
  <c r="C694" i="14" s="1"/>
  <c r="C667" i="14"/>
  <c r="C666" i="14" s="1"/>
  <c r="C670" i="14" s="1"/>
  <c r="C658" i="14"/>
  <c r="C646" i="14"/>
  <c r="C634" i="14"/>
  <c r="C622" i="14"/>
  <c r="C607" i="14"/>
  <c r="C606" i="14" s="1"/>
  <c r="C610" i="14" s="1"/>
  <c r="C576" i="14"/>
  <c r="C575" i="14" s="1"/>
  <c r="C579" i="14" s="1"/>
  <c r="C567" i="14"/>
  <c r="C555" i="14"/>
  <c r="C543" i="14"/>
  <c r="C531" i="14"/>
  <c r="C519" i="14"/>
  <c r="C507" i="14"/>
  <c r="C495" i="14"/>
  <c r="C483" i="14"/>
  <c r="C468" i="14"/>
  <c r="C467" i="14" s="1"/>
  <c r="C471" i="14" s="1"/>
  <c r="C459" i="14"/>
  <c r="C447" i="14"/>
  <c r="C435" i="14"/>
  <c r="C423" i="14"/>
  <c r="C411" i="14"/>
  <c r="C399" i="14"/>
  <c r="C387" i="14"/>
  <c r="C375" i="14"/>
  <c r="C363" i="14"/>
  <c r="C348" i="14"/>
  <c r="C347" i="14" s="1"/>
  <c r="C351" i="14" s="1"/>
  <c r="C180" i="14"/>
  <c r="C179" i="14" s="1"/>
  <c r="C182" i="14" s="1"/>
  <c r="C169" i="14"/>
  <c r="C168" i="14" s="1"/>
  <c r="C171" i="14" s="1"/>
  <c r="C160" i="14"/>
  <c r="C148" i="14"/>
  <c r="C136" i="14"/>
  <c r="C122" i="14"/>
  <c r="C121" i="14" s="1"/>
  <c r="C124" i="14" s="1"/>
  <c r="C111" i="14"/>
  <c r="C110" i="14" s="1"/>
  <c r="C113" i="14" s="1"/>
  <c r="C102" i="14"/>
  <c r="C90" i="14"/>
  <c r="C78" i="14"/>
  <c r="C43" i="14"/>
  <c r="C31" i="14"/>
  <c r="C16" i="14"/>
  <c r="C15" i="14" s="1"/>
  <c r="C19" i="14" s="1"/>
  <c r="D183" i="4"/>
  <c r="D34" i="4" s="1"/>
  <c r="C23" i="4" l="1"/>
  <c r="C18" i="4"/>
  <c r="C11" i="4"/>
  <c r="C9" i="4"/>
  <c r="C8" i="4"/>
  <c r="C127" i="4"/>
  <c r="D208" i="4"/>
  <c r="D177" i="4"/>
  <c r="D32" i="4" s="1"/>
  <c r="D179" i="4"/>
  <c r="D33" i="4" s="1"/>
  <c r="D206" i="4"/>
  <c r="D251" i="4"/>
  <c r="D60" i="4" s="1"/>
  <c r="D211" i="4"/>
  <c r="D193" i="4"/>
  <c r="D38" i="4" s="1"/>
  <c r="D216" i="4"/>
  <c r="D215" i="4" s="1"/>
  <c r="C177" i="4"/>
  <c r="C228" i="4"/>
  <c r="D260" i="4"/>
  <c r="D64" i="4" s="1"/>
  <c r="D269" i="4"/>
  <c r="D67" i="4" s="1"/>
  <c r="D213" i="4"/>
  <c r="C78" i="4"/>
  <c r="D106" i="4"/>
  <c r="D17" i="4" s="1"/>
  <c r="D136" i="4"/>
  <c r="D135" i="4" s="1"/>
  <c r="D42" i="4" s="1"/>
  <c r="D78" i="4"/>
  <c r="D7" i="4" s="1"/>
  <c r="C260" i="4"/>
  <c r="D255" i="4"/>
  <c r="D63" i="4" s="1"/>
  <c r="D116" i="4"/>
  <c r="D115" i="4" s="1"/>
  <c r="C242" i="4"/>
  <c r="C136" i="4"/>
  <c r="D126" i="4"/>
  <c r="C116" i="4"/>
  <c r="C255" i="4"/>
  <c r="C92" i="4"/>
  <c r="C312" i="14"/>
  <c r="C746" i="14"/>
  <c r="C762" i="14" s="1"/>
  <c r="C64" i="14"/>
  <c r="C266" i="14"/>
  <c r="C339" i="14"/>
  <c r="C239" i="14"/>
  <c r="C777" i="14"/>
  <c r="C738" i="14"/>
  <c r="C207" i="14"/>
  <c r="C287" i="14"/>
  <c r="C57" i="4" l="1"/>
  <c r="C50" i="4"/>
  <c r="C32" i="4"/>
  <c r="C115" i="4"/>
  <c r="C7" i="4"/>
  <c r="D254" i="4"/>
  <c r="D62" i="4"/>
  <c r="C99" i="4"/>
  <c r="D198" i="4"/>
  <c r="C237" i="4"/>
  <c r="C54" i="4" s="1"/>
  <c r="D237" i="4"/>
  <c r="D54" i="4" s="1"/>
  <c r="D171" i="4"/>
  <c r="D30" i="4" s="1"/>
  <c r="D233" i="4"/>
  <c r="D53" i="4" s="1"/>
  <c r="D152" i="4"/>
  <c r="D27" i="4" s="1"/>
  <c r="D264" i="4"/>
  <c r="D66" i="4" s="1"/>
  <c r="D65" i="4" s="1"/>
  <c r="D61" i="4" s="1"/>
  <c r="D174" i="4"/>
  <c r="D31" i="4" s="1"/>
  <c r="D44" i="4"/>
  <c r="C44" i="4"/>
  <c r="D162" i="4"/>
  <c r="D28" i="4" s="1"/>
  <c r="D246" i="4"/>
  <c r="D245" i="4" s="1"/>
  <c r="D147" i="4"/>
  <c r="D26" i="4" s="1"/>
  <c r="D186" i="4"/>
  <c r="D36" i="4" s="1"/>
  <c r="D169" i="4"/>
  <c r="D29" i="4" s="1"/>
  <c r="D191" i="4"/>
  <c r="C251" i="4"/>
  <c r="C60" i="4" s="1"/>
  <c r="C135" i="4"/>
  <c r="D22" i="4"/>
  <c r="D21" i="4" s="1"/>
  <c r="C63" i="4"/>
  <c r="C126" i="4"/>
  <c r="C64" i="4"/>
  <c r="C56" i="4"/>
  <c r="C241" i="4"/>
  <c r="C230" i="4"/>
  <c r="C22" i="4"/>
  <c r="C104" i="4"/>
  <c r="C15" i="4"/>
  <c r="C14" i="4"/>
  <c r="C85" i="4"/>
  <c r="C254" i="4"/>
  <c r="D125" i="4"/>
  <c r="D41" i="4"/>
  <c r="C125" i="4" l="1"/>
  <c r="C91" i="4"/>
  <c r="D197" i="4"/>
  <c r="D59" i="4"/>
  <c r="D58" i="4" s="1"/>
  <c r="D52" i="4"/>
  <c r="C246" i="4"/>
  <c r="D232" i="4"/>
  <c r="C179" i="4"/>
  <c r="C41" i="4"/>
  <c r="D25" i="4"/>
  <c r="D263" i="4"/>
  <c r="D253" i="4" s="1"/>
  <c r="C213" i="4"/>
  <c r="C193" i="4"/>
  <c r="C233" i="4"/>
  <c r="C53" i="4" s="1"/>
  <c r="C52" i="4" s="1"/>
  <c r="D146" i="4"/>
  <c r="C216" i="4"/>
  <c r="D37" i="4"/>
  <c r="D35" i="4" s="1"/>
  <c r="D185" i="4"/>
  <c r="D43" i="4"/>
  <c r="C191" i="4"/>
  <c r="C183" i="4"/>
  <c r="C169" i="4"/>
  <c r="C211" i="4"/>
  <c r="C42" i="4"/>
  <c r="C62" i="4"/>
  <c r="C51" i="4"/>
  <c r="C227" i="4"/>
  <c r="C21" i="4"/>
  <c r="C16" i="4"/>
  <c r="C10" i="4"/>
  <c r="C77" i="4"/>
  <c r="C198" i="4"/>
  <c r="C208" i="4"/>
  <c r="C171" i="4"/>
  <c r="C186" i="4"/>
  <c r="C152" i="4"/>
  <c r="C162" i="4"/>
  <c r="C264" i="4"/>
  <c r="C147" i="4"/>
  <c r="C269" i="4"/>
  <c r="C174" i="4"/>
  <c r="D40" i="4" l="1"/>
  <c r="D196" i="4"/>
  <c r="C59" i="4"/>
  <c r="C215" i="4"/>
  <c r="C38" i="4"/>
  <c r="C34" i="4"/>
  <c r="C33" i="4"/>
  <c r="C245" i="4"/>
  <c r="D24" i="4"/>
  <c r="C232" i="4"/>
  <c r="D145" i="4"/>
  <c r="C49" i="4"/>
  <c r="C13" i="4"/>
  <c r="C6" i="4"/>
  <c r="C76" i="4"/>
  <c r="C36" i="4"/>
  <c r="C185" i="4"/>
  <c r="C28" i="4"/>
  <c r="C26" i="4"/>
  <c r="C146" i="4"/>
  <c r="C66" i="4"/>
  <c r="C263" i="4"/>
  <c r="C29" i="4"/>
  <c r="C197" i="4"/>
  <c r="C67" i="4"/>
  <c r="C27" i="4"/>
  <c r="C31" i="4"/>
  <c r="C37" i="4"/>
  <c r="C30" i="4"/>
  <c r="D218" i="4" l="1"/>
  <c r="C240" i="4"/>
  <c r="C58" i="4"/>
  <c r="C226" i="4"/>
  <c r="C48" i="4"/>
  <c r="C139" i="4"/>
  <c r="C5" i="4"/>
  <c r="C253" i="4"/>
  <c r="C25" i="4"/>
  <c r="C35" i="4"/>
  <c r="C65" i="4"/>
  <c r="C145" i="4"/>
  <c r="C196" i="4"/>
  <c r="C43" i="4"/>
  <c r="C55" i="4" l="1"/>
  <c r="C218" i="4"/>
  <c r="C61" i="4"/>
  <c r="C40" i="4"/>
  <c r="C225" i="4"/>
  <c r="C24" i="4"/>
  <c r="C47" i="4" l="1"/>
  <c r="C39" i="4"/>
  <c r="C45" i="4" l="1"/>
  <c r="C69" i="4" l="1"/>
  <c r="D104" i="4" l="1"/>
  <c r="D16" i="4" s="1"/>
  <c r="D85" i="4"/>
  <c r="D228" i="4" l="1"/>
  <c r="D230" i="4"/>
  <c r="D51" i="4" s="1"/>
  <c r="D242" i="4"/>
  <c r="D10" i="4"/>
  <c r="D6" i="4" s="1"/>
  <c r="D77" i="4"/>
  <c r="D57" i="4" l="1"/>
  <c r="D56" i="4" s="1"/>
  <c r="D55" i="4" s="1"/>
  <c r="D241" i="4"/>
  <c r="D240" i="4" s="1"/>
  <c r="D92" i="4"/>
  <c r="D14" i="4" s="1"/>
  <c r="D50" i="4"/>
  <c r="D49" i="4" s="1"/>
  <c r="D48" i="4" s="1"/>
  <c r="D227" i="4"/>
  <c r="D226" i="4" s="1"/>
  <c r="D99" i="4"/>
  <c r="D15" i="4" s="1"/>
  <c r="D13" i="4" l="1"/>
  <c r="D5" i="4" s="1"/>
  <c r="D39" i="4" s="1"/>
  <c r="D45" i="4" s="1"/>
  <c r="D91" i="4"/>
  <c r="D76" i="4" s="1"/>
  <c r="D139" i="4" s="1"/>
  <c r="D225" i="4"/>
  <c r="D47" i="4"/>
  <c r="D69" i="4" l="1"/>
</calcChain>
</file>

<file path=xl/sharedStrings.xml><?xml version="1.0" encoding="utf-8"?>
<sst xmlns="http://schemas.openxmlformats.org/spreadsheetml/2006/main" count="5445" uniqueCount="763">
  <si>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</si>
  <si>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</si>
  <si>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</si>
  <si>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</si>
  <si>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</si>
  <si>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</si>
  <si>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</si>
  <si>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</si>
  <si>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</si>
  <si>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</si>
  <si>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</si>
  <si>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</si>
  <si>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</si>
  <si>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</si>
  <si>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</si>
  <si>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</si>
  <si>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</si>
  <si>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</si>
  <si>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</si>
  <si>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REBALANS BUDžETA REPUBLIKE SRPSKE ZA 2023 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</si>
  <si>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</si>
  <si>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</si>
  <si>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</si>
  <si>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</si>
  <si>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</si>
  <si>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</si>
  <si>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</si>
  <si>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</si>
  <si>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</si>
  <si>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</si>
  <si>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REBALANS BUDžETA REPUBLIKE SRPSKE ZA 2023  - BUDžETSKI PRIHODI I PRIMICI ZA NEFINANSIJSKU IMOVINU</t>
  </si>
  <si>
    <t>PRIMICI ZA NEFINANSIJSKU IMOVINU</t>
  </si>
  <si>
    <t>UKUPNI BUDžETSKI PRIHODI I PRIMICI ZA NEFINANSIJSKU IMOVINU</t>
  </si>
  <si>
    <t>REBALANS BUDžETA REPUBLIKE SRPSKE ZA 2023 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</si>
  <si>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</si>
  <si>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</si>
  <si>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</si>
  <si>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</si>
  <si>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REBALANS BUDžETA REPUBLIKE SRPSKE ZA 2023  - FUNKCIONALNA KLASIFIKACIJA RASHODA I NETO IZDATAKA ZA NEFINANSIJSKU IMOVINU </t>
  </si>
  <si>
    <t>REBALANS BUDžETA REPUBLIKE SRPSKE ZA 2023 -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</si>
  <si>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</si>
  <si>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</si>
  <si>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</si>
  <si>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</si>
  <si>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</si>
  <si>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</si>
  <si>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</si>
  <si>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</si>
  <si>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</si>
  <si>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</si>
  <si>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</si>
  <si>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</si>
  <si>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</si>
  <si>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</si>
  <si>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</si>
  <si>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</si>
  <si>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</si>
  <si>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Rebalans budžeta Republike Srpske za 2023. godinu
(Fond 01)</t>
  </si>
  <si>
    <t>Rebalans budžeta Republike Srpske za
2023.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</si>
  <si>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</si>
  <si>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</si>
  <si>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</si>
  <si>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</si>
  <si>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</si>
  <si>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</si>
  <si>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</si>
  <si>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</si>
  <si>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</si>
  <si>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</si>
  <si>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</si>
  <si>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</si>
  <si>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</si>
  <si>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</si>
  <si>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</si>
  <si>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</si>
  <si>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</si>
  <si>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</si>
  <si>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</si>
  <si>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</si>
  <si>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</si>
  <si>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</si>
  <si>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</si>
  <si>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</si>
  <si>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</si>
  <si>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</si>
  <si>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</si>
  <si>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</si>
  <si>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</si>
  <si>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</si>
  <si>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</si>
  <si>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</si>
  <si>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</si>
  <si>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</si>
  <si>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</si>
  <si>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</si>
  <si>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</si>
  <si>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</si>
  <si>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</si>
  <si>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</si>
  <si>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</si>
  <si>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</si>
  <si>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</si>
  <si>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</si>
  <si>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</si>
  <si>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</si>
  <si>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</si>
  <si>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</si>
  <si>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</si>
  <si>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</si>
  <si>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</si>
  <si>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</si>
  <si>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</si>
  <si>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</si>
  <si>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</si>
  <si>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</si>
  <si>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</si>
  <si>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</si>
  <si>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</si>
  <si>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</si>
  <si>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</si>
  <si>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</si>
  <si>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</si>
  <si>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</si>
  <si>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</si>
  <si>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</si>
  <si>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</si>
  <si>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</si>
  <si>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</si>
  <si>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</si>
  <si>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</si>
  <si>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</si>
  <si>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</si>
  <si>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</si>
  <si>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</si>
  <si>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</si>
  <si>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</si>
  <si>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</si>
  <si>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</si>
  <si>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</si>
  <si>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investicionu imovinu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</si>
  <si>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</si>
  <si>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</si>
  <si>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</si>
  <si>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</si>
  <si>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</si>
  <si>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</si>
  <si>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</si>
  <si>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</si>
  <si>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</si>
  <si>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</si>
  <si>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</si>
  <si>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</si>
  <si>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</si>
  <si>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</si>
  <si>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</si>
  <si>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</si>
  <si>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</si>
  <si>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</si>
  <si>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</si>
  <si>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</si>
  <si>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</si>
  <si>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</si>
  <si>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</si>
  <si>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</si>
  <si>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</si>
  <si>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</si>
  <si>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</si>
  <si>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</si>
  <si>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</si>
  <si>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</si>
  <si>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</si>
  <si>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</si>
  <si>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</si>
  <si>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</si>
  <si>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</si>
  <si>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</si>
  <si>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</si>
  <si>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</si>
  <si>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</si>
  <si>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</si>
  <si>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</si>
  <si>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</si>
  <si>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</si>
  <si>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</si>
  <si>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</si>
  <si>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</si>
  <si>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</si>
  <si>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</si>
  <si>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</si>
  <si>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</si>
  <si>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</si>
  <si>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</si>
  <si>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</si>
  <si>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</si>
  <si>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</si>
  <si>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</si>
  <si>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</si>
  <si>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</si>
  <si>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</si>
  <si>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</si>
  <si>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</si>
  <si>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</si>
  <si>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</si>
  <si>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</si>
  <si>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</si>
  <si>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</si>
  <si>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</si>
  <si>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</si>
  <si>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</si>
  <si>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</si>
  <si>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</si>
  <si>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</si>
  <si>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</si>
  <si>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</si>
  <si>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</si>
  <si>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</si>
  <si>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</si>
  <si>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</si>
  <si>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</si>
  <si>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</si>
  <si>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</si>
  <si>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 transakcija unutar iste jedinice vlasti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</si>
  <si>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</si>
  <si>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</si>
  <si>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</si>
  <si>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</si>
  <si>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</si>
  <si>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</si>
  <si>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REBALANS BUDžETA REPUBLIKE SRPSKE 2023 -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</si>
  <si>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</si>
  <si>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</si>
  <si>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</si>
  <si>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</si>
  <si>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</si>
  <si>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</si>
  <si>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</si>
  <si>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</si>
  <si>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</si>
  <si>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</si>
  <si>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</si>
  <si>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</si>
  <si>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</si>
  <si>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</si>
  <si>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</si>
  <si>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</si>
  <si>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</si>
  <si>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</si>
  <si>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</si>
  <si>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</si>
  <si>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</si>
  <si>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</si>
  <si>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</si>
  <si>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</si>
  <si>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</si>
  <si>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</si>
  <si>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</si>
  <si>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</si>
  <si>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</si>
  <si>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</si>
  <si>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Rebalans budžeta Republike Srpske za 2023. godinu
(Fond 02)</t>
  </si>
  <si>
    <t>Tekući grantovi u inostranstvo</t>
  </si>
  <si>
    <t>Ostali tekući grantovi u zemlji</t>
  </si>
  <si>
    <t>Ostali kapitalni grantovi u zemlji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</si>
  <si>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</si>
  <si>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</si>
  <si>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</si>
  <si>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</si>
  <si>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Ostali kapitalni grantovi u inostranstvo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</si>
  <si>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</si>
  <si>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</si>
  <si>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</si>
  <si>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</si>
  <si>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</si>
  <si>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</si>
  <si>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Tekući grant - JU veterinarski institut "dr Vaso Butozan"</t>
  </si>
  <si>
    <t>Tekuće doznake PPB, RVI i CŽR - ostalo</t>
  </si>
  <si>
    <t>Tekući grant za projekat Male olimpijske igre</t>
  </si>
  <si>
    <t>B u dž e t s k a   r e z e r v a</t>
  </si>
  <si>
    <t>Ukupno Ino dug:</t>
  </si>
  <si>
    <t>Rebalans budžeta Republike Srpske za 2023. godinu
(fond 01)</t>
  </si>
  <si>
    <t>Tekući grantovi neprofitnim subjektima u zemlji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</si>
  <si>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</si>
  <si>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</si>
  <si>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</si>
  <si>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</si>
  <si>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</si>
  <si>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</si>
  <si>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</si>
  <si>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</si>
  <si>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</si>
  <si>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Projekti i programske aktivnosti Savjeta za demografsku politiku Republike Srpske</t>
  </si>
  <si>
    <t>Transferi za nabavku udžbenika</t>
  </si>
  <si>
    <t>Transferi za projekte i aktivnosti u oblasti sporta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</si>
  <si>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</si>
  <si>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</si>
  <si>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</si>
  <si>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</si>
  <si>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</si>
  <si>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</si>
  <si>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Ostali nepomenuti rashodi</t>
  </si>
  <si>
    <t>Rashodi za nabavku udžbenika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</si>
  <si>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</si>
  <si>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</si>
  <si>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</si>
  <si>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</si>
  <si>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</si>
  <si>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</si>
  <si>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</si>
  <si>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</si>
  <si>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 xml:space="preserve">Rashodi po osnovu efektivnih negativnih kursnih razlika 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</si>
  <si>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</si>
  <si>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</si>
  <si>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</si>
  <si>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</si>
  <si>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</si>
  <si>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</si>
  <si>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</si>
  <si>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</si>
  <si>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</si>
  <si>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</si>
  <si>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</si>
  <si>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</si>
  <si>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</si>
  <si>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</si>
  <si>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Subvencije javnim medijima</t>
  </si>
  <si>
    <t>Transfer Komisiji za koncesije Republike Srpske</t>
  </si>
  <si>
    <t xml:space="preserve">Izdaci za licenciranje Microsoft softvera </t>
  </si>
  <si>
    <t>Broj budžetske organizacije: 10</t>
  </si>
  <si>
    <t>Broj budžetske organizacije: 11</t>
  </si>
  <si>
    <t>Broj budžetske organizacije: 13</t>
  </si>
  <si>
    <t>Broj budžetske organizacije: 14</t>
  </si>
  <si>
    <t>Izdaci za otplatu neizmirenih obaveza iz ranijih godina</t>
  </si>
  <si>
    <t>Broj budžetske organizacije: 16</t>
  </si>
  <si>
    <t>Broj budžetske organizacije: 17</t>
  </si>
  <si>
    <t>Broj budžetske organizacije: 19</t>
  </si>
  <si>
    <t>Broj budžetske organizacije: 20</t>
  </si>
  <si>
    <t>Izdaci za licence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</si>
  <si>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</si>
  <si>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</si>
  <si>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</si>
  <si>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</si>
  <si>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</si>
  <si>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</si>
  <si>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</si>
  <si>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</si>
  <si>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</si>
  <si>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</si>
  <si>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</si>
  <si>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</si>
  <si>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</si>
  <si>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</si>
  <si>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</si>
  <si>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 xml:space="preserve">Izdaci za nematerijalnu proizvedenu imovinu  </t>
  </si>
  <si>
    <t>Izdaci za nematerijalnu nepriizvedenu imovinu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</si>
  <si>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</si>
  <si>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</si>
  <si>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</si>
  <si>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</si>
  <si>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</si>
  <si>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</si>
  <si>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</si>
  <si>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</si>
  <si>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</si>
  <si>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</si>
  <si>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</si>
  <si>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</si>
  <si>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</si>
  <si>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</si>
  <si>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</si>
  <si>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</si>
  <si>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</si>
  <si>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</si>
  <si>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</si>
  <si>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</si>
  <si>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</si>
  <si>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</si>
  <si>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</si>
  <si>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</si>
  <si>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</si>
  <si>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</si>
  <si>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</si>
  <si>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</si>
  <si>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</si>
  <si>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</si>
  <si>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</si>
  <si>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</si>
  <si>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</si>
  <si>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</si>
  <si>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</si>
  <si>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</si>
  <si>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</si>
  <si>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</si>
  <si>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</si>
  <si>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</si>
  <si>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</si>
  <si>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</si>
  <si>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</si>
  <si>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</si>
  <si>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</si>
  <si>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</si>
  <si>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</si>
  <si>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</si>
  <si>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</si>
  <si>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</si>
  <si>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</si>
  <si>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</si>
  <si>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</si>
  <si>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</si>
  <si>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</si>
  <si>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</si>
  <si>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</si>
  <si>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</si>
  <si>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</si>
  <si>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</si>
  <si>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</si>
  <si>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</si>
  <si>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</si>
  <si>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</si>
  <si>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Tekući grantovi fondacijama i udruženjima građana</t>
  </si>
  <si>
    <t>Tekući grantovi Karitasu u Republici Srpskoj</t>
  </si>
  <si>
    <t>Tekući grant za promociju nauke</t>
  </si>
  <si>
    <t>Tekući grantovi studentskim organizacijama</t>
  </si>
  <si>
    <t>Transfer Agenciji za visoko obrazovanje Republike Srpske</t>
  </si>
  <si>
    <t>Transfer za Inovacioni centar Banja Luka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</si>
  <si>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</si>
  <si>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</si>
  <si>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</si>
  <si>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</si>
  <si>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</si>
  <si>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</si>
  <si>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</si>
  <si>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</si>
  <si>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</si>
  <si>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</si>
  <si>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</si>
  <si>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</si>
  <si>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Transferi unutar iste jedinice vlasti - Jedinica za koordinaciju poljoprivrednih projekata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</si>
  <si>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</si>
  <si>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</si>
  <si>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</si>
  <si>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</si>
  <si>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</si>
  <si>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</si>
  <si>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</si>
  <si>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</si>
  <si>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</si>
  <si>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</si>
  <si>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>Rashodi iz transakcija razmjene unutar iste jedinice vlasti</t>
  </si>
  <si>
    <t>Transferi za Nacionalne parkove "Sutjeska" i "Kozara"</t>
  </si>
  <si>
    <t>Transfer za Nacionalni park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</si>
  <si>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</si>
  <si>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</si>
  <si>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</si>
  <si>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</si>
  <si>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Tekuće doznake za nezaposlene demobilisane borce mlađe od 60 godina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</si>
  <si>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</si>
  <si>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</si>
  <si>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</si>
  <si>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</si>
  <si>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</si>
  <si>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</si>
  <si>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</si>
  <si>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</si>
  <si>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</si>
  <si>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</si>
  <si>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</si>
  <si>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</si>
  <si>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</si>
  <si>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</si>
  <si>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</si>
  <si>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</si>
  <si>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</si>
  <si>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</si>
  <si>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</si>
  <si>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</si>
  <si>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</si>
  <si>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</si>
  <si>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</si>
  <si>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</si>
  <si>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</si>
  <si>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unutar iste jedinice vlasti - Kompenzacioni fond Republike Srpske</t>
  </si>
  <si>
    <t>Transfer unutar iste jedinice vlasti - Fond solidarnosti Republike Srpske</t>
  </si>
  <si>
    <t>Izdaci po osnovu povrata poreza na dohodak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</si>
  <si>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</si>
  <si>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</si>
  <si>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</si>
  <si>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</si>
  <si>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</si>
  <si>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</si>
  <si>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</si>
  <si>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Ukupno Javne investicije:</t>
  </si>
  <si>
    <t>Tekući grantovi poslaničim klubovima</t>
  </si>
  <si>
    <t>Rashodi za stručne usluge IT</t>
  </si>
  <si>
    <t>Rashodi po osnovu inicijalnih sredstava za početak rada Republičke direkcije za investicije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</si>
  <si>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</si>
  <si>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</si>
  <si>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</si>
  <si>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</si>
  <si>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</si>
  <si>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</si>
  <si>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</si>
  <si>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</si>
  <si>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 za sufinansiranje genetičkih resursa Republike Srpske</t>
  </si>
  <si>
    <t>Transferi za rashode za lična primanja za institucije visokog obrazovanja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</si>
  <si>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</si>
  <si>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</si>
  <si>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</si>
  <si>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</si>
  <si>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</si>
  <si>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</si>
  <si>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</si>
  <si>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</si>
  <si>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</si>
  <si>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</si>
  <si>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</si>
  <si>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</si>
  <si>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</si>
  <si>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</si>
  <si>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</si>
  <si>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</si>
  <si>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</si>
  <si>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</si>
  <si>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</si>
  <si>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</si>
  <si>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</si>
  <si>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</si>
  <si>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</si>
  <si>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</si>
  <si>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</si>
  <si>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</si>
  <si>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</si>
  <si>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</si>
  <si>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</si>
  <si>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</si>
  <si>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</si>
  <si>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</si>
  <si>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</si>
  <si>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</si>
  <si>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</si>
  <si>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</si>
  <si>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</si>
  <si>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</si>
  <si>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</si>
  <si>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</si>
  <si>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</si>
  <si>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</si>
  <si>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</si>
  <si>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</si>
  <si>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</si>
  <si>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</si>
  <si>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</si>
  <si>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</si>
  <si>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</si>
  <si>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</si>
  <si>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</si>
  <si>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</si>
  <si>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</si>
  <si>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</si>
  <si>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</si>
  <si>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</si>
  <si>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</si>
  <si>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</si>
  <si>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100-118,200-271,300-333,400-438,500-548,600-624,700-724,800-860,900-964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</si>
  <si>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</si>
  <si>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</si>
  <si>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</si>
  <si>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</si>
  <si>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</si>
  <si>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</si>
  <si>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</si>
  <si>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</si>
  <si>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</si>
  <si>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</si>
  <si>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</si>
  <si>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</si>
  <si>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</si>
  <si>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</si>
  <si>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001-072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</si>
  <si>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</si>
  <si>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</si>
  <si>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</si>
  <si>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</si>
  <si>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</si>
  <si>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</si>
  <si>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</si>
  <si>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</si>
  <si>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</si>
  <si>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</si>
  <si>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</si>
  <si>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</si>
  <si>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</si>
  <si>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</si>
  <si>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</si>
  <si>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</si>
  <si>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</si>
  <si>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</si>
  <si>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</si>
  <si>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</si>
  <si>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</si>
  <si>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</si>
  <si>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</si>
  <si>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</si>
  <si>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</si>
  <si>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</si>
  <si>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</si>
  <si>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</si>
  <si>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</si>
  <si>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</si>
  <si>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</si>
  <si>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</si>
  <si>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</si>
  <si>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</si>
  <si>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</si>
  <si>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</si>
  <si>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</si>
  <si>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</si>
  <si>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</si>
  <si>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</si>
  <si>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</si>
  <si>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</si>
  <si>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</si>
  <si>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</si>
  <si>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</si>
  <si>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</si>
  <si>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</si>
  <si>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</si>
  <si>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</si>
  <si>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</si>
  <si>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</si>
  <si>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</si>
  <si>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</si>
  <si>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</si>
  <si>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</si>
  <si>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</si>
  <si>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</si>
  <si>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</si>
  <si>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</si>
  <si>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</si>
  <si>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</si>
  <si>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</si>
  <si>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</si>
  <si>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</si>
  <si>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</si>
  <si>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</si>
  <si>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</si>
  <si>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</si>
  <si>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</si>
  <si>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</si>
  <si>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</si>
  <si>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</si>
  <si>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</si>
  <si>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</si>
  <si>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</si>
  <si>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</si>
  <si>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</si>
  <si>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</si>
  <si>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</si>
  <si>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</si>
  <si>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</si>
  <si>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Naziv potrošačke jedinice: Ministarstvo za naučnotehnološki razvoj i visoko obrazovanje </t>
  </si>
  <si>
    <t>Tekući grant za Naučno tehnološki park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</si>
  <si>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</si>
  <si>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</si>
  <si>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</si>
  <si>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</si>
  <si>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razvoj, visoko obrazovanje i informaciono društvo: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</si>
  <si>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</si>
  <si>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</si>
  <si>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</si>
  <si>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</si>
  <si>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001-017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</si>
  <si>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</si>
  <si>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</si>
  <si>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</si>
  <si>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</si>
  <si>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</si>
  <si>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</si>
  <si>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</si>
  <si>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</si>
  <si>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</si>
  <si>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</si>
  <si>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</si>
  <si>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</si>
  <si>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</si>
  <si>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</si>
  <si>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</si>
  <si>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</si>
  <si>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</si>
  <si>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</si>
  <si>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</si>
  <si>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</si>
  <si>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</si>
  <si>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</si>
  <si>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</si>
  <si>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</si>
  <si>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</si>
  <si>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</si>
  <si>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</si>
  <si>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</si>
  <si>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</si>
  <si>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</si>
  <si>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</si>
  <si>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</si>
  <si>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</si>
  <si>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</si>
  <si>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</si>
  <si>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</si>
  <si>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</si>
  <si>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</si>
  <si>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</si>
  <si>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</si>
  <si>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</si>
  <si>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</si>
  <si>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djece poginulih boraca, RVI i demobilisanih boraca Republike Srpske</t>
  </si>
  <si>
    <t>Transfer Zavodu za zapošljavanje - Program podrške privredi putem povrata uplaćenih poreza i doprinosa za novo zapošljavanje radnika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</si>
  <si>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</si>
  <si>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</si>
  <si>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</si>
  <si>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</si>
  <si>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</si>
  <si>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</si>
  <si>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</si>
  <si>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</si>
  <si>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</si>
  <si>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</si>
  <si>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</si>
  <si>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</si>
  <si>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</si>
  <si>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</si>
  <si>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</si>
  <si>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</si>
  <si>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</si>
  <si>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</si>
  <si>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</si>
  <si>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</si>
  <si>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</si>
  <si>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</si>
  <si>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</si>
  <si>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</si>
  <si>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</si>
  <si>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</si>
  <si>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</si>
  <si>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</si>
  <si>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</si>
  <si>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</si>
  <si>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</si>
  <si>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</si>
  <si>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</si>
  <si>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</si>
  <si>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Primici za neproizvedenu stalnu imovinu 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</si>
  <si>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</si>
  <si>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</si>
  <si>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</si>
  <si>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</si>
  <si>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</si>
  <si>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</si>
  <si>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</si>
  <si>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</si>
  <si>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</si>
  <si>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</si>
  <si>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</si>
  <si>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Agencija za upravljanje oduzetom imovinom 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</si>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</sst>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3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16"/>
      <name val="Times New Roman"/>
      <family val="1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1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68">
    <xf numFmtId="0" fontId="0" fillId="0" borderId="0" xfId="0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vertical="center" wrapText="1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right"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2" fillId="0" borderId="0" xfId="0" applyFont="1" applyFill="1" applyBorder="1" applyAlignment="1">
      <alignment vertical="center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vertical="center" wrapText="1"/>
    </xf>
    <xf numFmtId="0" fontId="34" fillId="0" borderId="0" xfId="0" applyFont="1" applyFill="1" applyBorder="1" applyAlignment="1" applyProtection="1">
      <alignment horizontal="left" vertical="center"/>
    </xf>
    <xf numFmtId="0" fontId="34" fillId="0" borderId="0" xfId="0" applyFont="1" applyFill="1" applyBorder="1" applyAlignment="1">
      <alignment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left" vertical="center" wrapText="1"/>
    </xf>
    <xf numFmtId="3" fontId="32" fillId="0" borderId="7" xfId="0" applyNumberFormat="1" applyFont="1" applyFill="1" applyBorder="1" applyAlignment="1" applyProtection="1">
      <alignment horizontal="right" vertical="center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0" fontId="32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1" fontId="32" fillId="0" borderId="0" xfId="0" applyNumberFormat="1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3" fontId="32" fillId="0" borderId="0" xfId="0" applyNumberFormat="1" applyFont="1" applyFill="1" applyBorder="1" applyAlignment="1">
      <alignment horizontal="right" vertical="center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3" xfId="0" applyNumberFormat="1" applyFont="1" applyFill="1" applyBorder="1" applyAlignment="1" applyProtection="1">
      <alignment horizontal="center" vertical="center" wrapText="1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>
      <alignment vertical="center"/>
    </xf>
    <xf numFmtId="3" fontId="32" fillId="0" borderId="3" xfId="0" applyNumberFormat="1" applyFont="1" applyFill="1" applyBorder="1" applyAlignment="1" applyProtection="1">
      <alignment horizontal="right" vertical="center"/>
    </xf>
    <xf numFmtId="3" fontId="32" fillId="0" borderId="6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1" fontId="33" fillId="0" borderId="0" xfId="3" applyNumberFormat="1" applyFont="1" applyFill="1" applyBorder="1" applyAlignment="1" applyProtection="1">
      <alignment vertical="center"/>
    </xf>
    <xf numFmtId="2" fontId="33" fillId="0" borderId="0" xfId="3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0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>
      <alignment vertical="center"/>
    </xf>
    <xf numFmtId="0" fontId="32" fillId="0" borderId="6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left" vertical="center"/>
    </xf>
    <xf numFmtId="0" fontId="33" fillId="0" borderId="7" xfId="0" applyFont="1" applyFill="1" applyBorder="1" applyAlignment="1">
      <alignment horizontal="left" vertical="center"/>
    </xf>
    <xf numFmtId="0" fontId="32" fillId="0" borderId="7" xfId="0" applyFont="1" applyFill="1" applyBorder="1" applyAlignment="1">
      <alignment horizontal="left" vertical="center"/>
    </xf>
    <xf numFmtId="3" fontId="34" fillId="0" borderId="0" xfId="3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>
      <alignment vertical="center" wrapText="1"/>
    </xf>
    <xf numFmtId="3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2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lef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0" fontId="32" fillId="0" borderId="2" xfId="5" applyFont="1" applyFill="1" applyBorder="1" applyAlignment="1" applyProtection="1">
      <alignment horizontal="center" vertical="center" wrapText="1"/>
    </xf>
    <xf numFmtId="0" fontId="32" fillId="0" borderId="7" xfId="5" applyFont="1" applyFill="1" applyBorder="1" applyAlignment="1" applyProtection="1">
      <alignment horizontal="center" vertical="center" wrapText="1"/>
    </xf>
    <xf numFmtId="0" fontId="32" fillId="0" borderId="1" xfId="5" applyFont="1" applyFill="1" applyBorder="1" applyAlignment="1" applyProtection="1">
      <alignment horizontal="center" vertical="center" wrapText="1"/>
    </xf>
    <xf numFmtId="3" fontId="32" fillId="0" borderId="1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2" fillId="3" borderId="7" xfId="0" applyFont="1" applyFill="1" applyBorder="1" applyAlignment="1" applyProtection="1">
      <alignment horizontal="left" vertical="center" wrapText="1"/>
    </xf>
    <xf numFmtId="3" fontId="32" fillId="3" borderId="7" xfId="0" applyNumberFormat="1" applyFont="1" applyFill="1" applyBorder="1" applyAlignment="1" applyProtection="1">
      <alignment horizontal="right" vertical="center" wrapText="1"/>
    </xf>
    <xf numFmtId="0" fontId="32" fillId="2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6" fillId="0" borderId="0" xfId="5" applyFont="1" applyFill="1" applyBorder="1" applyAlignment="1" applyProtection="1">
      <alignment vertical="center"/>
    </xf>
    <xf numFmtId="0" fontId="32" fillId="0" borderId="0" xfId="2" applyFont="1" applyFill="1" applyBorder="1" applyProtection="1"/>
    <xf numFmtId="0" fontId="33" fillId="0" borderId="0" xfId="2" applyFont="1" applyFill="1" applyBorder="1" applyProtection="1"/>
    <xf numFmtId="0" fontId="32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6" xfId="5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left" vertical="center" wrapText="1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Border="1" applyProtection="1"/>
    <xf numFmtId="0" fontId="32" fillId="0" borderId="0" xfId="2" quotePrefix="1" applyFont="1" applyFill="1" applyBorder="1" applyAlignment="1" applyProtection="1">
      <alignment horizontal="left" vertical="center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vertical="center"/>
    </xf>
    <xf numFmtId="0" fontId="34" fillId="0" borderId="0" xfId="2" applyFont="1" applyFill="1" applyBorder="1" applyAlignment="1" applyProtection="1">
      <alignment horizontal="left" vertical="center"/>
    </xf>
    <xf numFmtId="0" fontId="32" fillId="2" borderId="0" xfId="2" applyFont="1" applyFill="1" applyBorder="1" applyProtection="1"/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3" borderId="2" xfId="0" applyNumberFormat="1" applyFont="1" applyFill="1" applyBorder="1" applyAlignment="1" applyProtection="1">
      <alignment horizontal="center" vertical="center"/>
    </xf>
    <xf numFmtId="0" fontId="33" fillId="2" borderId="0" xfId="0" applyFont="1" applyFill="1" applyBorder="1" applyAlignment="1">
      <alignment vertical="center" wrapText="1"/>
    </xf>
    <xf numFmtId="1" fontId="33" fillId="3" borderId="0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left" vertical="center" wrapText="1"/>
    </xf>
    <xf numFmtId="3" fontId="32" fillId="3" borderId="0" xfId="0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2" fillId="0" borderId="0" xfId="5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 wrapText="1"/>
    </xf>
    <xf numFmtId="3" fontId="32" fillId="0" borderId="0" xfId="5" applyNumberFormat="1" applyFont="1" applyFill="1" applyBorder="1" applyAlignment="1" applyProtection="1">
      <alignment vertical="center"/>
    </xf>
    <xf numFmtId="0" fontId="32" fillId="0" borderId="4" xfId="5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3" fontId="32" fillId="3" borderId="0" xfId="5" applyNumberFormat="1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horizontal="left" vertical="top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4" fillId="0" borderId="5" xfId="2" quotePrefix="1" applyFont="1" applyFill="1" applyBorder="1" applyAlignment="1" applyProtection="1">
      <alignment horizontal="left" vertical="center"/>
    </xf>
    <xf numFmtId="0" fontId="33" fillId="0" borderId="7" xfId="0" applyFont="1" applyFill="1" applyBorder="1" applyAlignment="1">
      <alignment vertical="center"/>
    </xf>
    <xf numFmtId="3" fontId="34" fillId="0" borderId="0" xfId="2" applyNumberFormat="1" applyFont="1" applyFill="1" applyBorder="1" applyAlignment="1" applyProtection="1">
      <alignment vertical="center" wrapText="1"/>
    </xf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5" xfId="2" quotePrefix="1" applyFont="1" applyFill="1" applyBorder="1" applyAlignment="1" applyProtection="1">
      <alignment horizontal="left" vertical="center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>
      <alignment vertical="center"/>
    </xf>
    <xf numFmtId="0" fontId="37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right" vertical="center"/>
    </xf>
    <xf numFmtId="0" fontId="32" fillId="3" borderId="0" xfId="0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 vertical="top" wrapText="1"/>
    </xf>
    <xf numFmtId="0" fontId="32" fillId="0" borderId="0" xfId="0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CCFF"/>
      <color rgb="FFFFE5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1"/>
  <sheetViews>
    <sheetView tabSelected="1" view="pageBreakPreview" zoomScale="75" zoomScaleNormal="75" zoomScaleSheetLayoutView="75" workbookViewId="0">
      <pane xSplit="2" ySplit="4" topLeftCell="C26" activePane="bottomRight" state="frozen"/>
      <selection activeCell="J95" sqref="J95"/>
      <selection pane="topRight" activeCell="J95" sqref="J95"/>
      <selection pane="bottomLeft" activeCell="J95" sqref="J95"/>
      <selection pane="bottomRight" activeCell="H37" sqref="H37"/>
    </sheetView>
  </sheetViews>
  <sheetFormatPr defaultRowHeight="20.25" x14ac:dyDescent="0.2"/>
  <cols>
    <col min="1" max="1" width="16" style="87" customWidth="1"/>
    <col min="2" max="2" width="92" style="88" customWidth="1"/>
    <col min="3" max="4" width="23.85546875" style="86" customWidth="1"/>
    <col min="5" max="143" width="9.140625" style="86"/>
    <col min="144" max="144" width="9.140625" style="86" bestFit="1" customWidth="1"/>
    <col min="145" max="145" width="101.85546875" style="86" customWidth="1"/>
    <col min="146" max="146" width="16.5703125" style="86" bestFit="1" customWidth="1"/>
    <col min="147" max="147" width="9.140625" style="86" customWidth="1"/>
    <col min="148" max="399" width="9.140625" style="86"/>
    <col min="400" max="400" width="9.140625" style="86" bestFit="1" customWidth="1"/>
    <col min="401" max="401" width="101.85546875" style="86" customWidth="1"/>
    <col min="402" max="402" width="16.5703125" style="86" bestFit="1" customWidth="1"/>
    <col min="403" max="403" width="9.140625" style="86" customWidth="1"/>
    <col min="404" max="655" width="9.140625" style="86"/>
    <col min="656" max="656" width="9.140625" style="86" bestFit="1" customWidth="1"/>
    <col min="657" max="657" width="101.85546875" style="86" customWidth="1"/>
    <col min="658" max="658" width="16.5703125" style="86" bestFit="1" customWidth="1"/>
    <col min="659" max="659" width="9.140625" style="86" customWidth="1"/>
    <col min="660" max="911" width="9.140625" style="86"/>
    <col min="912" max="912" width="9.140625" style="86" bestFit="1" customWidth="1"/>
    <col min="913" max="913" width="101.85546875" style="86" customWidth="1"/>
    <col min="914" max="914" width="16.5703125" style="86" bestFit="1" customWidth="1"/>
    <col min="915" max="915" width="9.140625" style="86" customWidth="1"/>
    <col min="916" max="1167" width="9.140625" style="86"/>
    <col min="1168" max="1168" width="9.140625" style="86" bestFit="1" customWidth="1"/>
    <col min="1169" max="1169" width="101.85546875" style="86" customWidth="1"/>
    <col min="1170" max="1170" width="16.5703125" style="86" bestFit="1" customWidth="1"/>
    <col min="1171" max="1171" width="9.140625" style="86" customWidth="1"/>
    <col min="1172" max="1423" width="9.140625" style="86"/>
    <col min="1424" max="1424" width="9.140625" style="86" bestFit="1" customWidth="1"/>
    <col min="1425" max="1425" width="101.85546875" style="86" customWidth="1"/>
    <col min="1426" max="1426" width="16.5703125" style="86" bestFit="1" customWidth="1"/>
    <col min="1427" max="1427" width="9.140625" style="86" customWidth="1"/>
    <col min="1428" max="1679" width="9.140625" style="86"/>
    <col min="1680" max="1680" width="9.140625" style="86" bestFit="1" customWidth="1"/>
    <col min="1681" max="1681" width="101.85546875" style="86" customWidth="1"/>
    <col min="1682" max="1682" width="16.5703125" style="86" bestFit="1" customWidth="1"/>
    <col min="1683" max="1683" width="9.140625" style="86" customWidth="1"/>
    <col min="1684" max="1935" width="9.140625" style="86"/>
    <col min="1936" max="1936" width="9.140625" style="86" bestFit="1" customWidth="1"/>
    <col min="1937" max="1937" width="101.85546875" style="86" customWidth="1"/>
    <col min="1938" max="1938" width="16.5703125" style="86" bestFit="1" customWidth="1"/>
    <col min="1939" max="1939" width="9.140625" style="86" customWidth="1"/>
    <col min="1940" max="2191" width="9.140625" style="86"/>
    <col min="2192" max="2192" width="9.140625" style="86" bestFit="1" customWidth="1"/>
    <col min="2193" max="2193" width="101.85546875" style="86" customWidth="1"/>
    <col min="2194" max="2194" width="16.5703125" style="86" bestFit="1" customWidth="1"/>
    <col min="2195" max="2195" width="9.140625" style="86" customWidth="1"/>
    <col min="2196" max="2447" width="9.140625" style="86"/>
    <col min="2448" max="2448" width="9.140625" style="86" bestFit="1" customWidth="1"/>
    <col min="2449" max="2449" width="101.85546875" style="86" customWidth="1"/>
    <col min="2450" max="2450" width="16.5703125" style="86" bestFit="1" customWidth="1"/>
    <col min="2451" max="2451" width="9.140625" style="86" customWidth="1"/>
    <col min="2452" max="2703" width="9.140625" style="86"/>
    <col min="2704" max="2704" width="9.140625" style="86" bestFit="1" customWidth="1"/>
    <col min="2705" max="2705" width="101.85546875" style="86" customWidth="1"/>
    <col min="2706" max="2706" width="16.5703125" style="86" bestFit="1" customWidth="1"/>
    <col min="2707" max="2707" width="9.140625" style="86" customWidth="1"/>
    <col min="2708" max="2959" width="9.140625" style="86"/>
    <col min="2960" max="2960" width="9.140625" style="86" bestFit="1" customWidth="1"/>
    <col min="2961" max="2961" width="101.85546875" style="86" customWidth="1"/>
    <col min="2962" max="2962" width="16.5703125" style="86" bestFit="1" customWidth="1"/>
    <col min="2963" max="2963" width="9.140625" style="86" customWidth="1"/>
    <col min="2964" max="3215" width="9.140625" style="86"/>
    <col min="3216" max="3216" width="9.140625" style="86" bestFit="1" customWidth="1"/>
    <col min="3217" max="3217" width="101.85546875" style="86" customWidth="1"/>
    <col min="3218" max="3218" width="16.5703125" style="86" bestFit="1" customWidth="1"/>
    <col min="3219" max="3219" width="9.140625" style="86" customWidth="1"/>
    <col min="3220" max="3471" width="9.140625" style="86"/>
    <col min="3472" max="3472" width="9.140625" style="86" bestFit="1" customWidth="1"/>
    <col min="3473" max="3473" width="101.85546875" style="86" customWidth="1"/>
    <col min="3474" max="3474" width="16.5703125" style="86" bestFit="1" customWidth="1"/>
    <col min="3475" max="3475" width="9.140625" style="86" customWidth="1"/>
    <col min="3476" max="3727" width="9.140625" style="86"/>
    <col min="3728" max="3728" width="9.140625" style="86" bestFit="1" customWidth="1"/>
    <col min="3729" max="3729" width="101.85546875" style="86" customWidth="1"/>
    <col min="3730" max="3730" width="16.5703125" style="86" bestFit="1" customWidth="1"/>
    <col min="3731" max="3731" width="9.140625" style="86" customWidth="1"/>
    <col min="3732" max="3983" width="9.140625" style="86"/>
    <col min="3984" max="3984" width="9.140625" style="86" bestFit="1" customWidth="1"/>
    <col min="3985" max="3985" width="101.85546875" style="86" customWidth="1"/>
    <col min="3986" max="3986" width="16.5703125" style="86" bestFit="1" customWidth="1"/>
    <col min="3987" max="3987" width="9.140625" style="86" customWidth="1"/>
    <col min="3988" max="4239" width="9.140625" style="86"/>
    <col min="4240" max="4240" width="9.140625" style="86" bestFit="1" customWidth="1"/>
    <col min="4241" max="4241" width="101.85546875" style="86" customWidth="1"/>
    <col min="4242" max="4242" width="16.5703125" style="86" bestFit="1" customWidth="1"/>
    <col min="4243" max="4243" width="9.140625" style="86" customWidth="1"/>
    <col min="4244" max="4495" width="9.140625" style="86"/>
    <col min="4496" max="4496" width="9.140625" style="86" bestFit="1" customWidth="1"/>
    <col min="4497" max="4497" width="101.85546875" style="86" customWidth="1"/>
    <col min="4498" max="4498" width="16.5703125" style="86" bestFit="1" customWidth="1"/>
    <col min="4499" max="4499" width="9.140625" style="86" customWidth="1"/>
    <col min="4500" max="4751" width="9.140625" style="86"/>
    <col min="4752" max="4752" width="9.140625" style="86" bestFit="1" customWidth="1"/>
    <col min="4753" max="4753" width="101.85546875" style="86" customWidth="1"/>
    <col min="4754" max="4754" width="16.5703125" style="86" bestFit="1" customWidth="1"/>
    <col min="4755" max="4755" width="9.140625" style="86" customWidth="1"/>
    <col min="4756" max="5007" width="9.140625" style="86"/>
    <col min="5008" max="5008" width="9.140625" style="86" bestFit="1" customWidth="1"/>
    <col min="5009" max="5009" width="101.85546875" style="86" customWidth="1"/>
    <col min="5010" max="5010" width="16.5703125" style="86" bestFit="1" customWidth="1"/>
    <col min="5011" max="5011" width="9.140625" style="86" customWidth="1"/>
    <col min="5012" max="5263" width="9.140625" style="86"/>
    <col min="5264" max="5264" width="9.140625" style="86" bestFit="1" customWidth="1"/>
    <col min="5265" max="5265" width="101.85546875" style="86" customWidth="1"/>
    <col min="5266" max="5266" width="16.5703125" style="86" bestFit="1" customWidth="1"/>
    <col min="5267" max="5267" width="9.140625" style="86" customWidth="1"/>
    <col min="5268" max="5519" width="9.140625" style="86"/>
    <col min="5520" max="5520" width="9.140625" style="86" bestFit="1" customWidth="1"/>
    <col min="5521" max="5521" width="101.85546875" style="86" customWidth="1"/>
    <col min="5522" max="5522" width="16.5703125" style="86" bestFit="1" customWidth="1"/>
    <col min="5523" max="5523" width="9.140625" style="86" customWidth="1"/>
    <col min="5524" max="5775" width="9.140625" style="86"/>
    <col min="5776" max="5776" width="9.140625" style="86" bestFit="1" customWidth="1"/>
    <col min="5777" max="5777" width="101.85546875" style="86" customWidth="1"/>
    <col min="5778" max="5778" width="16.5703125" style="86" bestFit="1" customWidth="1"/>
    <col min="5779" max="5779" width="9.140625" style="86" customWidth="1"/>
    <col min="5780" max="6031" width="9.140625" style="86"/>
    <col min="6032" max="6032" width="9.140625" style="86" bestFit="1" customWidth="1"/>
    <col min="6033" max="6033" width="101.85546875" style="86" customWidth="1"/>
    <col min="6034" max="6034" width="16.5703125" style="86" bestFit="1" customWidth="1"/>
    <col min="6035" max="6035" width="9.140625" style="86" customWidth="1"/>
    <col min="6036" max="6287" width="9.140625" style="86"/>
    <col min="6288" max="6288" width="9.140625" style="86" bestFit="1" customWidth="1"/>
    <col min="6289" max="6289" width="101.85546875" style="86" customWidth="1"/>
    <col min="6290" max="6290" width="16.5703125" style="86" bestFit="1" customWidth="1"/>
    <col min="6291" max="6291" width="9.140625" style="86" customWidth="1"/>
    <col min="6292" max="6543" width="9.140625" style="86"/>
    <col min="6544" max="6544" width="9.140625" style="86" bestFit="1" customWidth="1"/>
    <col min="6545" max="6545" width="101.85546875" style="86" customWidth="1"/>
    <col min="6546" max="6546" width="16.5703125" style="86" bestFit="1" customWidth="1"/>
    <col min="6547" max="6547" width="9.140625" style="86" customWidth="1"/>
    <col min="6548" max="6799" width="9.140625" style="86"/>
    <col min="6800" max="6800" width="9.140625" style="86" bestFit="1" customWidth="1"/>
    <col min="6801" max="6801" width="101.85546875" style="86" customWidth="1"/>
    <col min="6802" max="6802" width="16.5703125" style="86" bestFit="1" customWidth="1"/>
    <col min="6803" max="6803" width="9.140625" style="86" customWidth="1"/>
    <col min="6804" max="7055" width="9.140625" style="86"/>
    <col min="7056" max="7056" width="9.140625" style="86" bestFit="1" customWidth="1"/>
    <col min="7057" max="7057" width="101.85546875" style="86" customWidth="1"/>
    <col min="7058" max="7058" width="16.5703125" style="86" bestFit="1" customWidth="1"/>
    <col min="7059" max="7059" width="9.140625" style="86" customWidth="1"/>
    <col min="7060" max="7311" width="9.140625" style="86"/>
    <col min="7312" max="7312" width="9.140625" style="86" bestFit="1" customWidth="1"/>
    <col min="7313" max="7313" width="101.85546875" style="86" customWidth="1"/>
    <col min="7314" max="7314" width="16.5703125" style="86" bestFit="1" customWidth="1"/>
    <col min="7315" max="7315" width="9.140625" style="86" customWidth="1"/>
    <col min="7316" max="7567" width="9.140625" style="86"/>
    <col min="7568" max="7568" width="9.140625" style="86" bestFit="1" customWidth="1"/>
    <col min="7569" max="7569" width="101.85546875" style="86" customWidth="1"/>
    <col min="7570" max="7570" width="16.5703125" style="86" bestFit="1" customWidth="1"/>
    <col min="7571" max="7571" width="9.140625" style="86" customWidth="1"/>
    <col min="7572" max="7823" width="9.140625" style="86"/>
    <col min="7824" max="7824" width="9.140625" style="86" bestFit="1" customWidth="1"/>
    <col min="7825" max="7825" width="101.85546875" style="86" customWidth="1"/>
    <col min="7826" max="7826" width="16.5703125" style="86" bestFit="1" customWidth="1"/>
    <col min="7827" max="7827" width="9.140625" style="86" customWidth="1"/>
    <col min="7828" max="8079" width="9.140625" style="86"/>
    <col min="8080" max="8080" width="9.140625" style="86" bestFit="1" customWidth="1"/>
    <col min="8081" max="8081" width="101.85546875" style="86" customWidth="1"/>
    <col min="8082" max="8082" width="16.5703125" style="86" bestFit="1" customWidth="1"/>
    <col min="8083" max="8083" width="9.140625" style="86" customWidth="1"/>
    <col min="8084" max="8335" width="9.140625" style="86"/>
    <col min="8336" max="8336" width="9.140625" style="86" bestFit="1" customWidth="1"/>
    <col min="8337" max="8337" width="101.85546875" style="86" customWidth="1"/>
    <col min="8338" max="8338" width="16.5703125" style="86" bestFit="1" customWidth="1"/>
    <col min="8339" max="8339" width="9.140625" style="86" customWidth="1"/>
    <col min="8340" max="8591" width="9.140625" style="86"/>
    <col min="8592" max="8592" width="9.140625" style="86" bestFit="1" customWidth="1"/>
    <col min="8593" max="8593" width="101.85546875" style="86" customWidth="1"/>
    <col min="8594" max="8594" width="16.5703125" style="86" bestFit="1" customWidth="1"/>
    <col min="8595" max="8595" width="9.140625" style="86" customWidth="1"/>
    <col min="8596" max="8847" width="9.140625" style="86"/>
    <col min="8848" max="8848" width="9.140625" style="86" bestFit="1" customWidth="1"/>
    <col min="8849" max="8849" width="101.85546875" style="86" customWidth="1"/>
    <col min="8850" max="8850" width="16.5703125" style="86" bestFit="1" customWidth="1"/>
    <col min="8851" max="8851" width="9.140625" style="86" customWidth="1"/>
    <col min="8852" max="9103" width="9.140625" style="86"/>
    <col min="9104" max="9104" width="9.140625" style="86" bestFit="1" customWidth="1"/>
    <col min="9105" max="9105" width="101.85546875" style="86" customWidth="1"/>
    <col min="9106" max="9106" width="16.5703125" style="86" bestFit="1" customWidth="1"/>
    <col min="9107" max="9107" width="9.140625" style="86" customWidth="1"/>
    <col min="9108" max="9359" width="9.140625" style="86"/>
    <col min="9360" max="9360" width="9.140625" style="86" bestFit="1" customWidth="1"/>
    <col min="9361" max="9361" width="101.85546875" style="86" customWidth="1"/>
    <col min="9362" max="9362" width="16.5703125" style="86" bestFit="1" customWidth="1"/>
    <col min="9363" max="9363" width="9.140625" style="86" customWidth="1"/>
    <col min="9364" max="9615" width="9.140625" style="86"/>
    <col min="9616" max="9616" width="9.140625" style="86" bestFit="1" customWidth="1"/>
    <col min="9617" max="9617" width="101.85546875" style="86" customWidth="1"/>
    <col min="9618" max="9618" width="16.5703125" style="86" bestFit="1" customWidth="1"/>
    <col min="9619" max="9619" width="9.140625" style="86" customWidth="1"/>
    <col min="9620" max="9871" width="9.140625" style="86"/>
    <col min="9872" max="9872" width="9.140625" style="86" bestFit="1" customWidth="1"/>
    <col min="9873" max="9873" width="101.85546875" style="86" customWidth="1"/>
    <col min="9874" max="9874" width="16.5703125" style="86" bestFit="1" customWidth="1"/>
    <col min="9875" max="9875" width="9.140625" style="86" customWidth="1"/>
    <col min="9876" max="10127" width="9.140625" style="86"/>
    <col min="10128" max="10128" width="9.140625" style="86" bestFit="1" customWidth="1"/>
    <col min="10129" max="10129" width="101.85546875" style="86" customWidth="1"/>
    <col min="10130" max="10130" width="16.5703125" style="86" bestFit="1" customWidth="1"/>
    <col min="10131" max="10131" width="9.140625" style="86" customWidth="1"/>
    <col min="10132" max="10383" width="9.140625" style="86"/>
    <col min="10384" max="10384" width="9.140625" style="86" bestFit="1" customWidth="1"/>
    <col min="10385" max="10385" width="101.85546875" style="86" customWidth="1"/>
    <col min="10386" max="10386" width="16.5703125" style="86" bestFit="1" customWidth="1"/>
    <col min="10387" max="10387" width="9.140625" style="86" customWidth="1"/>
    <col min="10388" max="10639" width="9.140625" style="86"/>
    <col min="10640" max="10640" width="9.140625" style="86" bestFit="1" customWidth="1"/>
    <col min="10641" max="10641" width="101.85546875" style="86" customWidth="1"/>
    <col min="10642" max="10642" width="16.5703125" style="86" bestFit="1" customWidth="1"/>
    <col min="10643" max="10643" width="9.140625" style="86" customWidth="1"/>
    <col min="10644" max="10895" width="9.140625" style="86"/>
    <col min="10896" max="10896" width="9.140625" style="86" bestFit="1" customWidth="1"/>
    <col min="10897" max="10897" width="101.85546875" style="86" customWidth="1"/>
    <col min="10898" max="10898" width="16.5703125" style="86" bestFit="1" customWidth="1"/>
    <col min="10899" max="10899" width="9.140625" style="86" customWidth="1"/>
    <col min="10900" max="11151" width="9.140625" style="86"/>
    <col min="11152" max="11152" width="9.140625" style="86" bestFit="1" customWidth="1"/>
    <col min="11153" max="11153" width="101.85546875" style="86" customWidth="1"/>
    <col min="11154" max="11154" width="16.5703125" style="86" bestFit="1" customWidth="1"/>
    <col min="11155" max="11155" width="9.140625" style="86" customWidth="1"/>
    <col min="11156" max="11407" width="9.140625" style="86"/>
    <col min="11408" max="11408" width="9.140625" style="86" bestFit="1" customWidth="1"/>
    <col min="11409" max="11409" width="101.85546875" style="86" customWidth="1"/>
    <col min="11410" max="11410" width="16.5703125" style="86" bestFit="1" customWidth="1"/>
    <col min="11411" max="11411" width="9.140625" style="86" customWidth="1"/>
    <col min="11412" max="11663" width="9.140625" style="86"/>
    <col min="11664" max="11664" width="9.140625" style="86" bestFit="1" customWidth="1"/>
    <col min="11665" max="11665" width="101.85546875" style="86" customWidth="1"/>
    <col min="11666" max="11666" width="16.5703125" style="86" bestFit="1" customWidth="1"/>
    <col min="11667" max="11667" width="9.140625" style="86" customWidth="1"/>
    <col min="11668" max="11919" width="9.140625" style="86"/>
    <col min="11920" max="11920" width="9.140625" style="86" bestFit="1" customWidth="1"/>
    <col min="11921" max="11921" width="101.85546875" style="86" customWidth="1"/>
    <col min="11922" max="11922" width="16.5703125" style="86" bestFit="1" customWidth="1"/>
    <col min="11923" max="11923" width="9.140625" style="86" customWidth="1"/>
    <col min="11924" max="12175" width="9.140625" style="86"/>
    <col min="12176" max="12176" width="9.140625" style="86" bestFit="1" customWidth="1"/>
    <col min="12177" max="12177" width="101.85546875" style="86" customWidth="1"/>
    <col min="12178" max="12178" width="16.5703125" style="86" bestFit="1" customWidth="1"/>
    <col min="12179" max="12179" width="9.140625" style="86" customWidth="1"/>
    <col min="12180" max="12431" width="9.140625" style="86"/>
    <col min="12432" max="12432" width="9.140625" style="86" bestFit="1" customWidth="1"/>
    <col min="12433" max="12433" width="101.85546875" style="86" customWidth="1"/>
    <col min="12434" max="12434" width="16.5703125" style="86" bestFit="1" customWidth="1"/>
    <col min="12435" max="12435" width="9.140625" style="86" customWidth="1"/>
    <col min="12436" max="12687" width="9.140625" style="86"/>
    <col min="12688" max="12688" width="9.140625" style="86" bestFit="1" customWidth="1"/>
    <col min="12689" max="12689" width="101.85546875" style="86" customWidth="1"/>
    <col min="12690" max="12690" width="16.5703125" style="86" bestFit="1" customWidth="1"/>
    <col min="12691" max="12691" width="9.140625" style="86" customWidth="1"/>
    <col min="12692" max="12943" width="9.140625" style="86"/>
    <col min="12944" max="12944" width="9.140625" style="86" bestFit="1" customWidth="1"/>
    <col min="12945" max="12945" width="101.85546875" style="86" customWidth="1"/>
    <col min="12946" max="12946" width="16.5703125" style="86" bestFit="1" customWidth="1"/>
    <col min="12947" max="12947" width="9.140625" style="86" customWidth="1"/>
    <col min="12948" max="13199" width="9.140625" style="86"/>
    <col min="13200" max="13200" width="9.140625" style="86" bestFit="1" customWidth="1"/>
    <col min="13201" max="13201" width="101.85546875" style="86" customWidth="1"/>
    <col min="13202" max="13202" width="16.5703125" style="86" bestFit="1" customWidth="1"/>
    <col min="13203" max="13203" width="9.140625" style="86" customWidth="1"/>
    <col min="13204" max="13455" width="9.140625" style="86"/>
    <col min="13456" max="13456" width="9.140625" style="86" bestFit="1" customWidth="1"/>
    <col min="13457" max="13457" width="101.85546875" style="86" customWidth="1"/>
    <col min="13458" max="13458" width="16.5703125" style="86" bestFit="1" customWidth="1"/>
    <col min="13459" max="13459" width="9.140625" style="86" customWidth="1"/>
    <col min="13460" max="13711" width="9.140625" style="86"/>
    <col min="13712" max="13712" width="9.140625" style="86" bestFit="1" customWidth="1"/>
    <col min="13713" max="13713" width="101.85546875" style="86" customWidth="1"/>
    <col min="13714" max="13714" width="16.5703125" style="86" bestFit="1" customWidth="1"/>
    <col min="13715" max="13715" width="9.140625" style="86" customWidth="1"/>
    <col min="13716" max="13967" width="9.140625" style="86"/>
    <col min="13968" max="13968" width="9.140625" style="86" bestFit="1" customWidth="1"/>
    <col min="13969" max="13969" width="101.85546875" style="86" customWidth="1"/>
    <col min="13970" max="13970" width="16.5703125" style="86" bestFit="1" customWidth="1"/>
    <col min="13971" max="13971" width="9.140625" style="86" customWidth="1"/>
    <col min="13972" max="14223" width="9.140625" style="86"/>
    <col min="14224" max="14224" width="9.140625" style="86" bestFit="1" customWidth="1"/>
    <col min="14225" max="14225" width="101.85546875" style="86" customWidth="1"/>
    <col min="14226" max="14226" width="16.5703125" style="86" bestFit="1" customWidth="1"/>
    <col min="14227" max="14227" width="9.140625" style="86" customWidth="1"/>
    <col min="14228" max="14479" width="9.140625" style="86"/>
    <col min="14480" max="14480" width="9.140625" style="86" bestFit="1" customWidth="1"/>
    <col min="14481" max="14481" width="101.85546875" style="86" customWidth="1"/>
    <col min="14482" max="14482" width="16.5703125" style="86" bestFit="1" customWidth="1"/>
    <col min="14483" max="14483" width="9.140625" style="86" customWidth="1"/>
    <col min="14484" max="14735" width="9.140625" style="86"/>
    <col min="14736" max="14736" width="9.140625" style="86" bestFit="1" customWidth="1"/>
    <col min="14737" max="14737" width="101.85546875" style="86" customWidth="1"/>
    <col min="14738" max="14738" width="16.5703125" style="86" bestFit="1" customWidth="1"/>
    <col min="14739" max="14739" width="9.140625" style="86" customWidth="1"/>
    <col min="14740" max="14991" width="9.140625" style="86"/>
    <col min="14992" max="14992" width="9.140625" style="86" bestFit="1" customWidth="1"/>
    <col min="14993" max="14993" width="101.85546875" style="86" customWidth="1"/>
    <col min="14994" max="14994" width="16.5703125" style="86" bestFit="1" customWidth="1"/>
    <col min="14995" max="14995" width="9.140625" style="86" customWidth="1"/>
    <col min="14996" max="15247" width="9.140625" style="86"/>
    <col min="15248" max="15248" width="9.140625" style="86" bestFit="1" customWidth="1"/>
    <col min="15249" max="15249" width="101.85546875" style="86" customWidth="1"/>
    <col min="15250" max="15250" width="16.5703125" style="86" bestFit="1" customWidth="1"/>
    <col min="15251" max="15251" width="9.140625" style="86" customWidth="1"/>
    <col min="15252" max="15503" width="9.140625" style="86"/>
    <col min="15504" max="15504" width="9.140625" style="86" bestFit="1" customWidth="1"/>
    <col min="15505" max="15505" width="101.85546875" style="86" customWidth="1"/>
    <col min="15506" max="15506" width="16.5703125" style="86" bestFit="1" customWidth="1"/>
    <col min="15507" max="15507" width="9.140625" style="86" customWidth="1"/>
    <col min="15508" max="15759" width="9.140625" style="86"/>
    <col min="15760" max="15760" width="9.140625" style="86" bestFit="1" customWidth="1"/>
    <col min="15761" max="15761" width="101.85546875" style="86" customWidth="1"/>
    <col min="15762" max="15762" width="16.5703125" style="86" bestFit="1" customWidth="1"/>
    <col min="15763" max="15763" width="9.140625" style="86" customWidth="1"/>
    <col min="15764" max="16015" width="9.140625" style="86"/>
    <col min="16016" max="16016" width="9.140625" style="86" bestFit="1" customWidth="1"/>
    <col min="16017" max="16017" width="101.85546875" style="86" customWidth="1"/>
    <col min="16018" max="16018" width="16.5703125" style="86" bestFit="1" customWidth="1"/>
    <col min="16019" max="16019" width="9.140625" style="86" customWidth="1"/>
    <col min="16020" max="16384" width="9.140625" style="86"/>
  </cols>
  <sheetData>
    <row r="1" spans="1:4" x14ac:dyDescent="0.2">
      <c r="A1" s="84" t="s">
        <v>39</v>
      </c>
      <c r="B1" s="85"/>
    </row>
    <row r="2" spans="1:4" x14ac:dyDescent="0.2">
      <c r="C2" s="89"/>
      <c r="D2" s="89"/>
    </row>
    <row r="3" spans="1:4" ht="101.25" x14ac:dyDescent="0.2">
      <c r="A3" s="90" t="s">
        <v>44</v>
      </c>
      <c r="B3" s="91" t="s">
        <v>45</v>
      </c>
      <c r="C3" s="9" t="s">
        <v>57</v>
      </c>
      <c r="D3" s="9" t="s">
        <v>259</v>
      </c>
    </row>
    <row r="4" spans="1:4" x14ac:dyDescent="0.2">
      <c r="A4" s="92">
        <v>1</v>
      </c>
      <c r="B4" s="92">
        <v>2</v>
      </c>
      <c r="C4" s="93">
        <v>3</v>
      </c>
      <c r="D4" s="93">
        <v>4</v>
      </c>
    </row>
    <row r="5" spans="1:4" s="84" customFormat="1" x14ac:dyDescent="0.2">
      <c r="A5" s="94"/>
      <c r="B5" s="85" t="s">
        <v>21</v>
      </c>
      <c r="C5" s="95">
        <f t="shared" ref="C5" si="0">C6+C13+C21+C19</f>
        <v>4221983600</v>
      </c>
      <c r="D5" s="95">
        <f t="shared" ref="D5" si="1">D6+D13+D21+D19</f>
        <v>177618500</v>
      </c>
    </row>
    <row r="6" spans="1:4" s="84" customFormat="1" x14ac:dyDescent="0.2">
      <c r="A6" s="85">
        <v>710000</v>
      </c>
      <c r="B6" s="85" t="s">
        <v>71</v>
      </c>
      <c r="C6" s="95">
        <f t="shared" ref="C6" si="2">SUM(C7:C12)</f>
        <v>3866599400</v>
      </c>
      <c r="D6" s="95">
        <f t="shared" ref="D6" si="3">SUM(D7:D12)</f>
        <v>147400000</v>
      </c>
    </row>
    <row r="7" spans="1:4" x14ac:dyDescent="0.2">
      <c r="A7" s="96">
        <v>711000</v>
      </c>
      <c r="B7" s="97" t="s">
        <v>72</v>
      </c>
      <c r="C7" s="98">
        <f t="shared" ref="C7" si="4">C78</f>
        <v>633430200</v>
      </c>
      <c r="D7" s="98">
        <f t="shared" ref="D7" si="5">D78</f>
        <v>0</v>
      </c>
    </row>
    <row r="8" spans="1:4" x14ac:dyDescent="0.2">
      <c r="A8" s="96">
        <v>712000</v>
      </c>
      <c r="B8" s="97" t="s">
        <v>100</v>
      </c>
      <c r="C8" s="98">
        <f t="shared" ref="C8" si="6">C81</f>
        <v>1355791200</v>
      </c>
      <c r="D8" s="98">
        <f t="shared" ref="D8" si="7">D81</f>
        <v>0</v>
      </c>
    </row>
    <row r="9" spans="1:4" x14ac:dyDescent="0.2">
      <c r="A9" s="96">
        <v>714000</v>
      </c>
      <c r="B9" s="97" t="s">
        <v>59</v>
      </c>
      <c r="C9" s="98">
        <f t="shared" ref="C9" si="8">C83</f>
        <v>19630400</v>
      </c>
      <c r="D9" s="98">
        <f t="shared" ref="D9" si="9">D83</f>
        <v>0</v>
      </c>
    </row>
    <row r="10" spans="1:4" x14ac:dyDescent="0.2">
      <c r="A10" s="96">
        <v>715000</v>
      </c>
      <c r="B10" s="97" t="s">
        <v>60</v>
      </c>
      <c r="C10" s="98">
        <f t="shared" ref="C10" si="10">C85</f>
        <v>200000</v>
      </c>
      <c r="D10" s="98">
        <f t="shared" ref="D10" si="11">D85</f>
        <v>0</v>
      </c>
    </row>
    <row r="11" spans="1:4" x14ac:dyDescent="0.2">
      <c r="A11" s="96">
        <v>717000</v>
      </c>
      <c r="B11" s="97" t="s">
        <v>61</v>
      </c>
      <c r="C11" s="98">
        <f t="shared" ref="C11" si="12">C87</f>
        <v>1857547600</v>
      </c>
      <c r="D11" s="98">
        <f t="shared" ref="D11" si="13">D87</f>
        <v>147400000</v>
      </c>
    </row>
    <row r="12" spans="1:4" x14ac:dyDescent="0.2">
      <c r="A12" s="96">
        <v>719000</v>
      </c>
      <c r="B12" s="97" t="s">
        <v>73</v>
      </c>
      <c r="C12" s="98">
        <f t="shared" ref="C12" si="14">C89</f>
        <v>0</v>
      </c>
      <c r="D12" s="98">
        <f t="shared" ref="D12" si="15">D89</f>
        <v>0</v>
      </c>
    </row>
    <row r="13" spans="1:4" s="84" customFormat="1" x14ac:dyDescent="0.2">
      <c r="A13" s="85">
        <v>720000</v>
      </c>
      <c r="B13" s="85" t="s">
        <v>74</v>
      </c>
      <c r="C13" s="95">
        <f t="shared" ref="C13" si="16">SUM(C14:C18)</f>
        <v>348746800</v>
      </c>
      <c r="D13" s="95">
        <f t="shared" ref="D13" si="17">SUM(D14:D18)</f>
        <v>27170000</v>
      </c>
    </row>
    <row r="14" spans="1:4" x14ac:dyDescent="0.2">
      <c r="A14" s="96">
        <v>721000</v>
      </c>
      <c r="B14" s="97" t="s">
        <v>75</v>
      </c>
      <c r="C14" s="98">
        <f t="shared" ref="C14" si="18">C92</f>
        <v>99736900</v>
      </c>
      <c r="D14" s="98">
        <f t="shared" ref="D14" si="19">D92</f>
        <v>898000</v>
      </c>
    </row>
    <row r="15" spans="1:4" x14ac:dyDescent="0.2">
      <c r="A15" s="96">
        <v>722000</v>
      </c>
      <c r="B15" s="97" t="s">
        <v>76</v>
      </c>
      <c r="C15" s="98">
        <f t="shared" ref="C15" si="20">C99</f>
        <v>207650400</v>
      </c>
      <c r="D15" s="98">
        <f t="shared" ref="D15" si="21">D99</f>
        <v>25817500</v>
      </c>
    </row>
    <row r="16" spans="1:4" x14ac:dyDescent="0.2">
      <c r="A16" s="96">
        <v>723000</v>
      </c>
      <c r="B16" s="97" t="s">
        <v>199</v>
      </c>
      <c r="C16" s="98">
        <f t="shared" ref="C16" si="22">C104</f>
        <v>35428800</v>
      </c>
      <c r="D16" s="98">
        <f t="shared" ref="D16" si="23">D104</f>
        <v>5000</v>
      </c>
    </row>
    <row r="17" spans="1:4" ht="40.5" x14ac:dyDescent="0.2">
      <c r="A17" s="96">
        <v>728000</v>
      </c>
      <c r="B17" s="97" t="s">
        <v>101</v>
      </c>
      <c r="C17" s="98">
        <f t="shared" ref="C17" si="24">C106</f>
        <v>2398900</v>
      </c>
      <c r="D17" s="98">
        <f t="shared" ref="D17" si="25">D106</f>
        <v>287400</v>
      </c>
    </row>
    <row r="18" spans="1:4" x14ac:dyDescent="0.2">
      <c r="A18" s="96">
        <v>729000</v>
      </c>
      <c r="B18" s="97" t="s">
        <v>77</v>
      </c>
      <c r="C18" s="98">
        <f t="shared" ref="C18" si="26">C109</f>
        <v>3531800</v>
      </c>
      <c r="D18" s="98">
        <f t="shared" ref="D18" si="27">D109</f>
        <v>162100</v>
      </c>
    </row>
    <row r="19" spans="1:4" s="84" customFormat="1" x14ac:dyDescent="0.2">
      <c r="A19" s="85">
        <v>730000</v>
      </c>
      <c r="B19" s="85" t="s">
        <v>50</v>
      </c>
      <c r="C19" s="95">
        <f t="shared" ref="C19:D19" si="28">C20</f>
        <v>7400</v>
      </c>
      <c r="D19" s="95">
        <f t="shared" si="28"/>
        <v>0</v>
      </c>
    </row>
    <row r="20" spans="1:4" x14ac:dyDescent="0.2">
      <c r="A20" s="96">
        <v>731000</v>
      </c>
      <c r="B20" s="97" t="s">
        <v>50</v>
      </c>
      <c r="C20" s="98">
        <f t="shared" ref="C20" si="29">C111</f>
        <v>7400</v>
      </c>
      <c r="D20" s="98">
        <f t="shared" ref="D20" si="30">D111</f>
        <v>0</v>
      </c>
    </row>
    <row r="21" spans="1:4" s="84" customFormat="1" x14ac:dyDescent="0.2">
      <c r="A21" s="85">
        <v>780000</v>
      </c>
      <c r="B21" s="85" t="s">
        <v>102</v>
      </c>
      <c r="C21" s="95">
        <f t="shared" ref="C21" si="31">SUM(C22:C23)</f>
        <v>6630000</v>
      </c>
      <c r="D21" s="95">
        <f t="shared" ref="D21" si="32">SUM(D22:D23)</f>
        <v>3048500</v>
      </c>
    </row>
    <row r="22" spans="1:4" x14ac:dyDescent="0.2">
      <c r="A22" s="96">
        <v>787000</v>
      </c>
      <c r="B22" s="97" t="s">
        <v>200</v>
      </c>
      <c r="C22" s="98">
        <f t="shared" ref="C22" si="33">C116</f>
        <v>350000</v>
      </c>
      <c r="D22" s="98">
        <f t="shared" ref="D22" si="34">D116</f>
        <v>0</v>
      </c>
    </row>
    <row r="23" spans="1:4" x14ac:dyDescent="0.2">
      <c r="A23" s="96">
        <v>788000</v>
      </c>
      <c r="B23" s="97" t="s">
        <v>103</v>
      </c>
      <c r="C23" s="98">
        <f t="shared" ref="C23" si="35">C122</f>
        <v>6280000</v>
      </c>
      <c r="D23" s="98">
        <f t="shared" ref="D23" si="36">D122</f>
        <v>3048500</v>
      </c>
    </row>
    <row r="24" spans="1:4" s="84" customFormat="1" x14ac:dyDescent="0.2">
      <c r="A24" s="94"/>
      <c r="B24" s="85" t="s">
        <v>22</v>
      </c>
      <c r="C24" s="95">
        <f t="shared" ref="C24" si="37">C25+C35+C38</f>
        <v>4295890099.9979248</v>
      </c>
      <c r="D24" s="95">
        <f t="shared" ref="D24" si="38">D25+D35+D38</f>
        <v>176722400</v>
      </c>
    </row>
    <row r="25" spans="1:4" s="84" customFormat="1" x14ac:dyDescent="0.2">
      <c r="A25" s="85">
        <v>410000</v>
      </c>
      <c r="B25" s="85" t="s">
        <v>78</v>
      </c>
      <c r="C25" s="95">
        <f t="shared" ref="C25" si="39">SUM(C26:C34)</f>
        <v>3863103399.9979248</v>
      </c>
      <c r="D25" s="95">
        <f t="shared" ref="D25" si="40">SUM(D26:D34)</f>
        <v>176566500</v>
      </c>
    </row>
    <row r="26" spans="1:4" x14ac:dyDescent="0.2">
      <c r="A26" s="96">
        <v>411000</v>
      </c>
      <c r="B26" s="97" t="s">
        <v>201</v>
      </c>
      <c r="C26" s="98">
        <f t="shared" ref="C26" si="41">C147</f>
        <v>1113230400</v>
      </c>
      <c r="D26" s="98">
        <f t="shared" ref="D26" si="42">D147</f>
        <v>5796000</v>
      </c>
    </row>
    <row r="27" spans="1:4" x14ac:dyDescent="0.2">
      <c r="A27" s="96">
        <v>412000</v>
      </c>
      <c r="B27" s="97" t="s">
        <v>206</v>
      </c>
      <c r="C27" s="98">
        <f t="shared" ref="C27" si="43">C152</f>
        <v>171123799.99792475</v>
      </c>
      <c r="D27" s="98">
        <f t="shared" ref="D27" si="44">D152</f>
        <v>22230800</v>
      </c>
    </row>
    <row r="28" spans="1:4" x14ac:dyDescent="0.2">
      <c r="A28" s="96">
        <v>413000</v>
      </c>
      <c r="B28" s="97" t="s">
        <v>207</v>
      </c>
      <c r="C28" s="98">
        <f t="shared" ref="C28" si="45">C162</f>
        <v>190856100</v>
      </c>
      <c r="D28" s="98">
        <f t="shared" ref="D28" si="46">D162</f>
        <v>22100</v>
      </c>
    </row>
    <row r="29" spans="1:4" x14ac:dyDescent="0.2">
      <c r="A29" s="96">
        <v>414000</v>
      </c>
      <c r="B29" s="97" t="s">
        <v>104</v>
      </c>
      <c r="C29" s="98">
        <f t="shared" ref="C29" si="47">C169</f>
        <v>224318500</v>
      </c>
      <c r="D29" s="98">
        <f t="shared" ref="D29" si="48">D169</f>
        <v>0</v>
      </c>
    </row>
    <row r="30" spans="1:4" x14ac:dyDescent="0.2">
      <c r="A30" s="96">
        <v>415000</v>
      </c>
      <c r="B30" s="97" t="s">
        <v>50</v>
      </c>
      <c r="C30" s="98">
        <f t="shared" ref="C30" si="49">C171</f>
        <v>169766300</v>
      </c>
      <c r="D30" s="98">
        <f t="shared" ref="D30" si="50">D171</f>
        <v>148285100</v>
      </c>
    </row>
    <row r="31" spans="1:4" x14ac:dyDescent="0.2">
      <c r="A31" s="96">
        <v>416000</v>
      </c>
      <c r="B31" s="97" t="s">
        <v>208</v>
      </c>
      <c r="C31" s="98">
        <f t="shared" ref="C31" si="51">C174</f>
        <v>376122200</v>
      </c>
      <c r="D31" s="98">
        <f t="shared" ref="D31" si="52">D174</f>
        <v>0</v>
      </c>
    </row>
    <row r="32" spans="1:4" ht="40.5" x14ac:dyDescent="0.2">
      <c r="A32" s="96">
        <v>417000</v>
      </c>
      <c r="B32" s="97" t="s">
        <v>209</v>
      </c>
      <c r="C32" s="98">
        <f t="shared" ref="C32" si="53">C177</f>
        <v>1614500000</v>
      </c>
      <c r="D32" s="98">
        <f t="shared" ref="D32" si="54">D177</f>
        <v>0</v>
      </c>
    </row>
    <row r="33" spans="1:4" ht="38.25" customHeight="1" x14ac:dyDescent="0.2">
      <c r="A33" s="96">
        <v>418000</v>
      </c>
      <c r="B33" s="97" t="s">
        <v>210</v>
      </c>
      <c r="C33" s="98">
        <f t="shared" ref="C33" si="55">+C179</f>
        <v>192000</v>
      </c>
      <c r="D33" s="98">
        <f t="shared" ref="D33" si="56">+D179</f>
        <v>112200</v>
      </c>
    </row>
    <row r="34" spans="1:4" x14ac:dyDescent="0.2">
      <c r="A34" s="96">
        <v>419000</v>
      </c>
      <c r="B34" s="97" t="s">
        <v>211</v>
      </c>
      <c r="C34" s="98">
        <f t="shared" ref="C34" si="57">C183</f>
        <v>2994100</v>
      </c>
      <c r="D34" s="98">
        <f t="shared" ref="D34" si="58">D183</f>
        <v>120300</v>
      </c>
    </row>
    <row r="35" spans="1:4" s="84" customFormat="1" x14ac:dyDescent="0.2">
      <c r="A35" s="85">
        <v>480000</v>
      </c>
      <c r="B35" s="85" t="s">
        <v>105</v>
      </c>
      <c r="C35" s="95">
        <f t="shared" ref="C35" si="59">SUM(C36:C37)</f>
        <v>430269900</v>
      </c>
      <c r="D35" s="95">
        <f t="shared" ref="D35" si="60">SUM(D36:D37)</f>
        <v>155900</v>
      </c>
    </row>
    <row r="36" spans="1:4" x14ac:dyDescent="0.2">
      <c r="A36" s="96">
        <v>487000</v>
      </c>
      <c r="B36" s="97" t="s">
        <v>200</v>
      </c>
      <c r="C36" s="98">
        <f t="shared" ref="C36" si="61">C186</f>
        <v>367523900</v>
      </c>
      <c r="D36" s="98">
        <f t="shared" ref="D36" si="62">D186</f>
        <v>77900</v>
      </c>
    </row>
    <row r="37" spans="1:4" x14ac:dyDescent="0.2">
      <c r="A37" s="96">
        <v>488000</v>
      </c>
      <c r="B37" s="97" t="s">
        <v>103</v>
      </c>
      <c r="C37" s="98">
        <f t="shared" ref="C37" si="63">C191</f>
        <v>62746000</v>
      </c>
      <c r="D37" s="98">
        <f t="shared" ref="D37" si="64">D191</f>
        <v>78000</v>
      </c>
    </row>
    <row r="38" spans="1:4" s="84" customFormat="1" x14ac:dyDescent="0.2">
      <c r="A38" s="85" t="s">
        <v>3</v>
      </c>
      <c r="B38" s="85" t="s">
        <v>62</v>
      </c>
      <c r="C38" s="95">
        <f t="shared" ref="C38" si="65">C193</f>
        <v>2516800</v>
      </c>
      <c r="D38" s="95">
        <f t="shared" ref="D38" si="66">D193</f>
        <v>0</v>
      </c>
    </row>
    <row r="39" spans="1:4" s="84" customFormat="1" x14ac:dyDescent="0.2">
      <c r="A39" s="94"/>
      <c r="B39" s="85" t="s">
        <v>25</v>
      </c>
      <c r="C39" s="95">
        <f t="shared" ref="C39" si="67">C5-C24</f>
        <v>-73906499.997924805</v>
      </c>
      <c r="D39" s="95">
        <f t="shared" ref="D39" si="68">D5-D24</f>
        <v>896100</v>
      </c>
    </row>
    <row r="40" spans="1:4" s="84" customFormat="1" x14ac:dyDescent="0.2">
      <c r="A40" s="94"/>
      <c r="B40" s="85" t="s">
        <v>26</v>
      </c>
      <c r="C40" s="95">
        <f t="shared" ref="C40" si="69">C41+C42-C43-C44</f>
        <v>-181475600</v>
      </c>
      <c r="D40" s="95">
        <f t="shared" ref="D40" si="70">D41+D42-D43-D44</f>
        <v>-13033400</v>
      </c>
    </row>
    <row r="41" spans="1:4" x14ac:dyDescent="0.2">
      <c r="A41" s="96">
        <v>810000</v>
      </c>
      <c r="B41" s="97" t="s">
        <v>106</v>
      </c>
      <c r="C41" s="98">
        <f t="shared" ref="C41" si="71">C126</f>
        <v>1095100</v>
      </c>
      <c r="D41" s="98">
        <f t="shared" ref="D41" si="72">D126</f>
        <v>4210600</v>
      </c>
    </row>
    <row r="42" spans="1:4" ht="40.5" x14ac:dyDescent="0.2">
      <c r="A42" s="96">
        <v>880000</v>
      </c>
      <c r="B42" s="97" t="s">
        <v>107</v>
      </c>
      <c r="C42" s="98">
        <f t="shared" ref="C42" si="73">C135</f>
        <v>76600</v>
      </c>
      <c r="D42" s="98">
        <f t="shared" ref="D42" si="74">D135</f>
        <v>645000</v>
      </c>
    </row>
    <row r="43" spans="1:4" x14ac:dyDescent="0.2">
      <c r="A43" s="96">
        <v>510000</v>
      </c>
      <c r="B43" s="97" t="s">
        <v>108</v>
      </c>
      <c r="C43" s="98">
        <f t="shared" ref="C43" si="75">C197</f>
        <v>182117300</v>
      </c>
      <c r="D43" s="98">
        <f t="shared" ref="D43" si="76">D197</f>
        <v>17889000</v>
      </c>
    </row>
    <row r="44" spans="1:4" ht="40.5" x14ac:dyDescent="0.2">
      <c r="A44" s="96">
        <v>580000</v>
      </c>
      <c r="B44" s="97" t="s">
        <v>109</v>
      </c>
      <c r="C44" s="98">
        <f t="shared" ref="C44" si="77">C217</f>
        <v>530000</v>
      </c>
      <c r="D44" s="98">
        <f t="shared" ref="D44" si="78">D217</f>
        <v>0</v>
      </c>
    </row>
    <row r="45" spans="1:4" s="102" customFormat="1" x14ac:dyDescent="0.2">
      <c r="A45" s="99"/>
      <c r="B45" s="100" t="s">
        <v>27</v>
      </c>
      <c r="C45" s="101">
        <f t="shared" ref="C45" si="79">C39+C40</f>
        <v>-255382099.9979248</v>
      </c>
      <c r="D45" s="101">
        <f t="shared" ref="D45" si="80">D39+D40</f>
        <v>-12137300</v>
      </c>
    </row>
    <row r="46" spans="1:4" x14ac:dyDescent="0.2">
      <c r="A46" s="94"/>
      <c r="B46" s="85"/>
      <c r="C46" s="95"/>
      <c r="D46" s="95"/>
    </row>
    <row r="47" spans="1:4" s="102" customFormat="1" x14ac:dyDescent="0.2">
      <c r="A47" s="99"/>
      <c r="B47" s="100" t="s">
        <v>17</v>
      </c>
      <c r="C47" s="101">
        <f t="shared" ref="C47" si="81">C48+C55+C61+C68</f>
        <v>255382100</v>
      </c>
      <c r="D47" s="101">
        <f t="shared" ref="D47" si="82">D48+D55+D61+D68</f>
        <v>12137300</v>
      </c>
    </row>
    <row r="48" spans="1:4" s="84" customFormat="1" x14ac:dyDescent="0.2">
      <c r="A48" s="94"/>
      <c r="B48" s="85" t="s">
        <v>28</v>
      </c>
      <c r="C48" s="95">
        <f t="shared" ref="C48" si="83">C49-C52</f>
        <v>97485000</v>
      </c>
      <c r="D48" s="95">
        <f t="shared" ref="D48" si="84">D49-D52</f>
        <v>100000</v>
      </c>
    </row>
    <row r="49" spans="1:4" s="84" customFormat="1" x14ac:dyDescent="0.2">
      <c r="A49" s="85">
        <v>910000</v>
      </c>
      <c r="B49" s="85" t="s">
        <v>110</v>
      </c>
      <c r="C49" s="95">
        <f t="shared" ref="C49" si="85">SUM(C50:C51)</f>
        <v>98696300</v>
      </c>
      <c r="D49" s="95">
        <f t="shared" ref="D49" si="86">SUM(D50:D51)</f>
        <v>100000</v>
      </c>
    </row>
    <row r="50" spans="1:4" x14ac:dyDescent="0.2">
      <c r="A50" s="96">
        <v>911000</v>
      </c>
      <c r="B50" s="97" t="s">
        <v>111</v>
      </c>
      <c r="C50" s="98">
        <f t="shared" ref="C50" si="87">C228</f>
        <v>92041400</v>
      </c>
      <c r="D50" s="98">
        <f t="shared" ref="D50" si="88">D228</f>
        <v>100000</v>
      </c>
    </row>
    <row r="51" spans="1:4" ht="40.5" x14ac:dyDescent="0.2">
      <c r="A51" s="96">
        <v>918000</v>
      </c>
      <c r="B51" s="97" t="s">
        <v>112</v>
      </c>
      <c r="C51" s="98">
        <f t="shared" ref="C51" si="89">C230</f>
        <v>6654900</v>
      </c>
      <c r="D51" s="98">
        <f t="shared" ref="D51" si="90">D230</f>
        <v>0</v>
      </c>
    </row>
    <row r="52" spans="1:4" s="84" customFormat="1" x14ac:dyDescent="0.2">
      <c r="A52" s="85">
        <v>610000</v>
      </c>
      <c r="B52" s="85" t="s">
        <v>113</v>
      </c>
      <c r="C52" s="95">
        <f t="shared" ref="C52" si="91">SUM(C53:C54)</f>
        <v>1211300</v>
      </c>
      <c r="D52" s="95">
        <f t="shared" ref="D52" si="92">SUM(D53:D54)</f>
        <v>0</v>
      </c>
    </row>
    <row r="53" spans="1:4" x14ac:dyDescent="0.2">
      <c r="A53" s="96">
        <v>611000</v>
      </c>
      <c r="B53" s="97" t="s">
        <v>114</v>
      </c>
      <c r="C53" s="98">
        <f t="shared" ref="C53" si="93">C233</f>
        <v>844800</v>
      </c>
      <c r="D53" s="98">
        <f t="shared" ref="D53" si="94">D233</f>
        <v>0</v>
      </c>
    </row>
    <row r="54" spans="1:4" ht="40.5" x14ac:dyDescent="0.2">
      <c r="A54" s="96">
        <v>618000</v>
      </c>
      <c r="B54" s="97" t="s">
        <v>115</v>
      </c>
      <c r="C54" s="98">
        <f t="shared" ref="C54" si="95">C237</f>
        <v>366500</v>
      </c>
      <c r="D54" s="98">
        <f t="shared" ref="D54" si="96">D237</f>
        <v>0</v>
      </c>
    </row>
    <row r="55" spans="1:4" s="84" customFormat="1" x14ac:dyDescent="0.2">
      <c r="A55" s="94"/>
      <c r="B55" s="85" t="s">
        <v>14</v>
      </c>
      <c r="C55" s="95">
        <f t="shared" ref="C55" si="97">C56-C58</f>
        <v>173221200</v>
      </c>
      <c r="D55" s="95">
        <f t="shared" ref="D55" si="98">D56-D58</f>
        <v>-1000</v>
      </c>
    </row>
    <row r="56" spans="1:4" s="84" customFormat="1" x14ac:dyDescent="0.2">
      <c r="A56" s="85">
        <v>920000</v>
      </c>
      <c r="B56" s="85" t="s">
        <v>116</v>
      </c>
      <c r="C56" s="95">
        <f t="shared" ref="C56:D56" si="99">SUM(C57)</f>
        <v>1161517900</v>
      </c>
      <c r="D56" s="95">
        <f t="shared" si="99"/>
        <v>0</v>
      </c>
    </row>
    <row r="57" spans="1:4" x14ac:dyDescent="0.2">
      <c r="A57" s="96">
        <v>921000</v>
      </c>
      <c r="B57" s="97" t="s">
        <v>117</v>
      </c>
      <c r="C57" s="98">
        <f t="shared" ref="C57" si="100">C242</f>
        <v>1161517900</v>
      </c>
      <c r="D57" s="98">
        <f t="shared" ref="D57" si="101">D242</f>
        <v>0</v>
      </c>
    </row>
    <row r="58" spans="1:4" s="84" customFormat="1" x14ac:dyDescent="0.2">
      <c r="A58" s="85">
        <v>620000</v>
      </c>
      <c r="B58" s="85" t="s">
        <v>118</v>
      </c>
      <c r="C58" s="95">
        <f t="shared" ref="C58" si="102">SUM(C59:C60)</f>
        <v>988296700</v>
      </c>
      <c r="D58" s="95">
        <f>SUM(D59:D60)</f>
        <v>1000</v>
      </c>
    </row>
    <row r="59" spans="1:4" x14ac:dyDescent="0.2">
      <c r="A59" s="96">
        <v>621000</v>
      </c>
      <c r="B59" s="97" t="s">
        <v>119</v>
      </c>
      <c r="C59" s="98">
        <f t="shared" ref="C59" si="103">C246</f>
        <v>988296700</v>
      </c>
      <c r="D59" s="98">
        <f t="shared" ref="D59" si="104">D246</f>
        <v>0</v>
      </c>
    </row>
    <row r="60" spans="1:4" x14ac:dyDescent="0.2">
      <c r="A60" s="96">
        <v>628000</v>
      </c>
      <c r="B60" s="97" t="s">
        <v>120</v>
      </c>
      <c r="C60" s="98">
        <f t="shared" ref="C60" si="105">C251</f>
        <v>0</v>
      </c>
      <c r="D60" s="98">
        <f t="shared" ref="D60" si="106">D251</f>
        <v>1000</v>
      </c>
    </row>
    <row r="61" spans="1:4" s="84" customFormat="1" x14ac:dyDescent="0.2">
      <c r="A61" s="103"/>
      <c r="B61" s="85" t="s">
        <v>29</v>
      </c>
      <c r="C61" s="95">
        <f t="shared" ref="C61" si="107">C62-C65</f>
        <v>-15324100</v>
      </c>
      <c r="D61" s="95">
        <f t="shared" ref="D61" si="108">D62-D65</f>
        <v>-25994400</v>
      </c>
    </row>
    <row r="62" spans="1:4" s="84" customFormat="1" x14ac:dyDescent="0.2">
      <c r="A62" s="85">
        <v>930000</v>
      </c>
      <c r="B62" s="85" t="s">
        <v>121</v>
      </c>
      <c r="C62" s="95">
        <f t="shared" ref="C62" si="109">C63+C64</f>
        <v>39630500</v>
      </c>
      <c r="D62" s="95">
        <f t="shared" ref="D62" si="110">D63+D64</f>
        <v>56112000</v>
      </c>
    </row>
    <row r="63" spans="1:4" x14ac:dyDescent="0.2">
      <c r="A63" s="96">
        <v>931000</v>
      </c>
      <c r="B63" s="97" t="s">
        <v>122</v>
      </c>
      <c r="C63" s="98">
        <f t="shared" ref="C63" si="111">C255</f>
        <v>11098500</v>
      </c>
      <c r="D63" s="98">
        <f t="shared" ref="D63" si="112">D255</f>
        <v>55846500</v>
      </c>
    </row>
    <row r="64" spans="1:4" ht="19.5" customHeight="1" x14ac:dyDescent="0.2">
      <c r="A64" s="96">
        <v>938000</v>
      </c>
      <c r="B64" s="97" t="s">
        <v>123</v>
      </c>
      <c r="C64" s="98">
        <f t="shared" ref="C64" si="113">C260</f>
        <v>28532000</v>
      </c>
      <c r="D64" s="98">
        <f t="shared" ref="D64" si="114">D260</f>
        <v>265500</v>
      </c>
    </row>
    <row r="65" spans="1:4" s="84" customFormat="1" x14ac:dyDescent="0.2">
      <c r="A65" s="85">
        <v>630000</v>
      </c>
      <c r="B65" s="85" t="s">
        <v>124</v>
      </c>
      <c r="C65" s="95">
        <f t="shared" ref="C65" si="115">C66+C67</f>
        <v>54954600</v>
      </c>
      <c r="D65" s="95">
        <f t="shared" ref="D65" si="116">D66+D67</f>
        <v>82106400</v>
      </c>
    </row>
    <row r="66" spans="1:4" x14ac:dyDescent="0.2">
      <c r="A66" s="96">
        <v>631000</v>
      </c>
      <c r="B66" s="97" t="s">
        <v>125</v>
      </c>
      <c r="C66" s="98">
        <f t="shared" ref="C66" si="117">C264</f>
        <v>27612500</v>
      </c>
      <c r="D66" s="98">
        <f t="shared" ref="D66" si="118">D264</f>
        <v>81823200</v>
      </c>
    </row>
    <row r="67" spans="1:4" x14ac:dyDescent="0.2">
      <c r="A67" s="30">
        <v>638000</v>
      </c>
      <c r="B67" s="104" t="s">
        <v>126</v>
      </c>
      <c r="C67" s="98">
        <f t="shared" ref="C67" si="119">C269</f>
        <v>27342100</v>
      </c>
      <c r="D67" s="98">
        <f t="shared" ref="D67" si="120">D269</f>
        <v>283200</v>
      </c>
    </row>
    <row r="68" spans="1:4" s="106" customFormat="1" ht="40.5" x14ac:dyDescent="0.2">
      <c r="A68" s="105"/>
      <c r="B68" s="85" t="s">
        <v>40</v>
      </c>
      <c r="C68" s="95">
        <v>0</v>
      </c>
      <c r="D68" s="95">
        <f t="shared" ref="D68" si="121">D272</f>
        <v>38032700</v>
      </c>
    </row>
    <row r="69" spans="1:4" s="102" customFormat="1" x14ac:dyDescent="0.2">
      <c r="A69" s="99"/>
      <c r="B69" s="100" t="s">
        <v>18</v>
      </c>
      <c r="C69" s="101">
        <f t="shared" ref="C69" si="122">C45+C47</f>
        <v>2.0751953125E-3</v>
      </c>
      <c r="D69" s="101">
        <f t="shared" ref="D69" si="123">D45+D47</f>
        <v>0</v>
      </c>
    </row>
    <row r="70" spans="1:4" x14ac:dyDescent="0.2">
      <c r="C70" s="98"/>
      <c r="D70" s="98"/>
    </row>
    <row r="71" spans="1:4" x14ac:dyDescent="0.2">
      <c r="C71" s="98"/>
      <c r="D71" s="98"/>
    </row>
    <row r="72" spans="1:4" s="108" customFormat="1" ht="45" customHeight="1" x14ac:dyDescent="0.3">
      <c r="A72" s="165" t="s">
        <v>30</v>
      </c>
      <c r="B72" s="165"/>
      <c r="C72" s="165"/>
      <c r="D72" s="165"/>
    </row>
    <row r="73" spans="1:4" s="108" customFormat="1" x14ac:dyDescent="0.3">
      <c r="A73" s="109"/>
      <c r="B73" s="110"/>
      <c r="C73" s="111"/>
      <c r="D73" s="111"/>
    </row>
    <row r="74" spans="1:4" ht="101.25" x14ac:dyDescent="0.2">
      <c r="A74" s="112" t="s">
        <v>46</v>
      </c>
      <c r="B74" s="112" t="s">
        <v>47</v>
      </c>
      <c r="C74" s="9" t="s">
        <v>57</v>
      </c>
      <c r="D74" s="9" t="s">
        <v>259</v>
      </c>
    </row>
    <row r="75" spans="1:4" x14ac:dyDescent="0.2">
      <c r="A75" s="90">
        <v>1</v>
      </c>
      <c r="B75" s="91">
        <v>2</v>
      </c>
      <c r="C75" s="93">
        <v>3</v>
      </c>
      <c r="D75" s="93">
        <v>4</v>
      </c>
    </row>
    <row r="76" spans="1:4" s="108" customFormat="1" x14ac:dyDescent="0.3">
      <c r="A76" s="113" t="s">
        <v>23</v>
      </c>
      <c r="B76" s="114"/>
      <c r="C76" s="111">
        <f t="shared" ref="C76" si="124">C77+C91+C115+C111</f>
        <v>4221983600</v>
      </c>
      <c r="D76" s="111">
        <f t="shared" ref="D76" si="125">D77+D91+D115+D111</f>
        <v>177618500</v>
      </c>
    </row>
    <row r="77" spans="1:4" s="108" customFormat="1" x14ac:dyDescent="0.3">
      <c r="A77" s="113">
        <v>710000</v>
      </c>
      <c r="B77" s="115" t="s">
        <v>79</v>
      </c>
      <c r="C77" s="111">
        <f t="shared" ref="C77" si="126">C78+C81+C83+C85+C87+C89</f>
        <v>3866599400</v>
      </c>
      <c r="D77" s="111">
        <f t="shared" ref="D77" si="127">D78+D81+D83+D85+D87+D89</f>
        <v>147400000</v>
      </c>
    </row>
    <row r="78" spans="1:4" s="108" customFormat="1" x14ac:dyDescent="0.3">
      <c r="A78" s="116">
        <v>711000</v>
      </c>
      <c r="B78" s="116" t="s">
        <v>72</v>
      </c>
      <c r="C78" s="117">
        <f t="shared" ref="C78" si="128">SUM(C79:C80)</f>
        <v>633430200</v>
      </c>
      <c r="D78" s="117">
        <f t="shared" ref="D78" si="129">SUM(D79:D80)</f>
        <v>0</v>
      </c>
    </row>
    <row r="79" spans="1:4" s="108" customFormat="1" x14ac:dyDescent="0.3">
      <c r="A79" s="118">
        <v>711100</v>
      </c>
      <c r="B79" s="119" t="s">
        <v>80</v>
      </c>
      <c r="C79" s="120">
        <v>266229000</v>
      </c>
      <c r="D79" s="120">
        <v>0</v>
      </c>
    </row>
    <row r="80" spans="1:4" s="108" customFormat="1" x14ac:dyDescent="0.3">
      <c r="A80" s="118">
        <v>711200</v>
      </c>
      <c r="B80" s="121" t="s">
        <v>127</v>
      </c>
      <c r="C80" s="120">
        <v>367201200</v>
      </c>
      <c r="D80" s="120">
        <v>0</v>
      </c>
    </row>
    <row r="81" spans="1:4" s="125" customFormat="1" x14ac:dyDescent="0.3">
      <c r="A81" s="122">
        <v>712000</v>
      </c>
      <c r="B81" s="123" t="s">
        <v>100</v>
      </c>
      <c r="C81" s="124">
        <f t="shared" ref="C81:D81" si="130">C82</f>
        <v>1355791200</v>
      </c>
      <c r="D81" s="124">
        <f t="shared" si="130"/>
        <v>0</v>
      </c>
    </row>
    <row r="82" spans="1:4" s="108" customFormat="1" x14ac:dyDescent="0.3">
      <c r="A82" s="118">
        <v>712100</v>
      </c>
      <c r="B82" s="121" t="s">
        <v>100</v>
      </c>
      <c r="C82" s="120">
        <v>1355791200</v>
      </c>
      <c r="D82" s="120">
        <v>0</v>
      </c>
    </row>
    <row r="83" spans="1:4" s="108" customFormat="1" x14ac:dyDescent="0.3">
      <c r="A83" s="122" t="s">
        <v>0</v>
      </c>
      <c r="B83" s="123" t="s">
        <v>59</v>
      </c>
      <c r="C83" s="117">
        <f t="shared" ref="C83:D83" si="131">SUM(C84:C84)</f>
        <v>19630400</v>
      </c>
      <c r="D83" s="117">
        <f t="shared" si="131"/>
        <v>0</v>
      </c>
    </row>
    <row r="84" spans="1:4" s="108" customFormat="1" x14ac:dyDescent="0.3">
      <c r="A84" s="118">
        <v>714100</v>
      </c>
      <c r="B84" s="121" t="s">
        <v>59</v>
      </c>
      <c r="C84" s="120">
        <v>19630400</v>
      </c>
      <c r="D84" s="120">
        <v>0</v>
      </c>
    </row>
    <row r="85" spans="1:4" s="108" customFormat="1" x14ac:dyDescent="0.3">
      <c r="A85" s="122">
        <v>715000</v>
      </c>
      <c r="B85" s="116" t="s">
        <v>60</v>
      </c>
      <c r="C85" s="117">
        <f t="shared" ref="C85:D85" si="132">SUM(C86)</f>
        <v>200000</v>
      </c>
      <c r="D85" s="117">
        <f t="shared" si="132"/>
        <v>0</v>
      </c>
    </row>
    <row r="86" spans="1:4" s="108" customFormat="1" x14ac:dyDescent="0.3">
      <c r="A86" s="118">
        <v>715100</v>
      </c>
      <c r="B86" s="121" t="s">
        <v>51</v>
      </c>
      <c r="C86" s="120">
        <v>200000</v>
      </c>
      <c r="D86" s="120">
        <v>0</v>
      </c>
    </row>
    <row r="87" spans="1:4" s="108" customFormat="1" x14ac:dyDescent="0.3">
      <c r="A87" s="122">
        <v>717000</v>
      </c>
      <c r="B87" s="116" t="s">
        <v>61</v>
      </c>
      <c r="C87" s="117">
        <f t="shared" ref="C87:D87" si="133">SUM(C88)</f>
        <v>1857547600</v>
      </c>
      <c r="D87" s="117">
        <f t="shared" si="133"/>
        <v>147400000</v>
      </c>
    </row>
    <row r="88" spans="1:4" s="108" customFormat="1" x14ac:dyDescent="0.3">
      <c r="A88" s="118">
        <v>717100</v>
      </c>
      <c r="B88" s="119" t="s">
        <v>63</v>
      </c>
      <c r="C88" s="120">
        <v>1857547600</v>
      </c>
      <c r="D88" s="120">
        <v>147400000</v>
      </c>
    </row>
    <row r="89" spans="1:4" s="125" customFormat="1" x14ac:dyDescent="0.3">
      <c r="A89" s="122">
        <v>719000</v>
      </c>
      <c r="B89" s="116" t="s">
        <v>73</v>
      </c>
      <c r="C89" s="124">
        <f t="shared" ref="C89:D89" si="134">C90</f>
        <v>0</v>
      </c>
      <c r="D89" s="124">
        <f t="shared" si="134"/>
        <v>0</v>
      </c>
    </row>
    <row r="90" spans="1:4" s="108" customFormat="1" x14ac:dyDescent="0.3">
      <c r="A90" s="118">
        <v>719100</v>
      </c>
      <c r="B90" s="119" t="s">
        <v>73</v>
      </c>
      <c r="C90" s="120">
        <v>0</v>
      </c>
      <c r="D90" s="120">
        <v>0</v>
      </c>
    </row>
    <row r="91" spans="1:4" s="107" customFormat="1" x14ac:dyDescent="0.3">
      <c r="A91" s="126">
        <v>720000</v>
      </c>
      <c r="B91" s="115" t="s">
        <v>81</v>
      </c>
      <c r="C91" s="127">
        <f t="shared" ref="C91" si="135">C92+C99+C104+C106+C109</f>
        <v>348746800</v>
      </c>
      <c r="D91" s="127">
        <f t="shared" ref="D91" si="136">D92+D99+D104+D106+D109</f>
        <v>27170000</v>
      </c>
    </row>
    <row r="92" spans="1:4" s="108" customFormat="1" ht="40.5" x14ac:dyDescent="0.3">
      <c r="A92" s="122">
        <v>721000</v>
      </c>
      <c r="B92" s="123" t="s">
        <v>75</v>
      </c>
      <c r="C92" s="124">
        <f t="shared" ref="C92" si="137">SUM(C93:C98)</f>
        <v>99736900</v>
      </c>
      <c r="D92" s="124">
        <f t="shared" ref="D92" si="138">SUM(D93:D98)</f>
        <v>898000</v>
      </c>
    </row>
    <row r="93" spans="1:4" s="108" customFormat="1" x14ac:dyDescent="0.3">
      <c r="A93" s="118">
        <v>721100</v>
      </c>
      <c r="B93" s="121" t="s">
        <v>212</v>
      </c>
      <c r="C93" s="120">
        <v>77000000</v>
      </c>
      <c r="D93" s="120">
        <v>0</v>
      </c>
    </row>
    <row r="94" spans="1:4" s="108" customFormat="1" x14ac:dyDescent="0.3">
      <c r="A94" s="118">
        <v>721200</v>
      </c>
      <c r="B94" s="121" t="s">
        <v>82</v>
      </c>
      <c r="C94" s="120">
        <v>752600</v>
      </c>
      <c r="D94" s="120">
        <v>898000</v>
      </c>
    </row>
    <row r="95" spans="1:4" s="108" customFormat="1" x14ac:dyDescent="0.3">
      <c r="A95" s="118">
        <v>721300</v>
      </c>
      <c r="B95" s="121" t="s">
        <v>83</v>
      </c>
      <c r="C95" s="120">
        <v>41500</v>
      </c>
      <c r="D95" s="120">
        <v>0</v>
      </c>
    </row>
    <row r="96" spans="1:4" s="108" customFormat="1" hidden="1" x14ac:dyDescent="0.3">
      <c r="A96" s="118">
        <v>721400</v>
      </c>
      <c r="B96" s="121" t="s">
        <v>84</v>
      </c>
      <c r="C96" s="120">
        <v>0</v>
      </c>
      <c r="D96" s="120">
        <v>0</v>
      </c>
    </row>
    <row r="97" spans="1:4" s="108" customFormat="1" x14ac:dyDescent="0.3">
      <c r="A97" s="118">
        <v>721500</v>
      </c>
      <c r="B97" s="121" t="s">
        <v>85</v>
      </c>
      <c r="C97" s="120">
        <v>21890700</v>
      </c>
      <c r="D97" s="120">
        <v>0</v>
      </c>
    </row>
    <row r="98" spans="1:4" s="108" customFormat="1" ht="40.5" x14ac:dyDescent="0.3">
      <c r="A98" s="118">
        <v>721600</v>
      </c>
      <c r="B98" s="121" t="s">
        <v>128</v>
      </c>
      <c r="C98" s="120">
        <v>52100</v>
      </c>
      <c r="D98" s="120">
        <v>0</v>
      </c>
    </row>
    <row r="99" spans="1:4" s="108" customFormat="1" x14ac:dyDescent="0.3">
      <c r="A99" s="122">
        <v>722000</v>
      </c>
      <c r="B99" s="123" t="s">
        <v>76</v>
      </c>
      <c r="C99" s="124">
        <f t="shared" ref="C99" si="139">SUM(C100:C103)</f>
        <v>207650400</v>
      </c>
      <c r="D99" s="124">
        <f t="shared" ref="D99" si="140">SUM(D100:D103)</f>
        <v>25817500</v>
      </c>
    </row>
    <row r="100" spans="1:4" s="108" customFormat="1" x14ac:dyDescent="0.3">
      <c r="A100" s="128">
        <v>722100</v>
      </c>
      <c r="B100" s="121" t="s">
        <v>52</v>
      </c>
      <c r="C100" s="129">
        <v>12837200</v>
      </c>
      <c r="D100" s="129">
        <v>0</v>
      </c>
    </row>
    <row r="101" spans="1:4" s="108" customFormat="1" x14ac:dyDescent="0.3">
      <c r="A101" s="128">
        <v>722200</v>
      </c>
      <c r="B101" s="121" t="s">
        <v>64</v>
      </c>
      <c r="C101" s="129">
        <v>15330100</v>
      </c>
      <c r="D101" s="129">
        <v>0</v>
      </c>
    </row>
    <row r="102" spans="1:4" s="108" customFormat="1" x14ac:dyDescent="0.3">
      <c r="A102" s="128">
        <v>722400</v>
      </c>
      <c r="B102" s="121" t="s">
        <v>48</v>
      </c>
      <c r="C102" s="129">
        <v>148029700</v>
      </c>
      <c r="D102" s="129">
        <v>4290000</v>
      </c>
    </row>
    <row r="103" spans="1:4" s="108" customFormat="1" x14ac:dyDescent="0.3">
      <c r="A103" s="128">
        <v>722500</v>
      </c>
      <c r="B103" s="121" t="s">
        <v>86</v>
      </c>
      <c r="C103" s="129">
        <v>31453400</v>
      </c>
      <c r="D103" s="129">
        <v>21527500</v>
      </c>
    </row>
    <row r="104" spans="1:4" s="108" customFormat="1" x14ac:dyDescent="0.3">
      <c r="A104" s="122" t="s">
        <v>4</v>
      </c>
      <c r="B104" s="123" t="s">
        <v>199</v>
      </c>
      <c r="C104" s="117">
        <f t="shared" ref="C104:D104" si="141">SUM(C105)</f>
        <v>35428800</v>
      </c>
      <c r="D104" s="117">
        <f t="shared" si="141"/>
        <v>5000</v>
      </c>
    </row>
    <row r="105" spans="1:4" s="108" customFormat="1" x14ac:dyDescent="0.3">
      <c r="A105" s="128">
        <v>723100</v>
      </c>
      <c r="B105" s="121" t="s">
        <v>199</v>
      </c>
      <c r="C105" s="129">
        <v>35428800</v>
      </c>
      <c r="D105" s="129">
        <v>5000</v>
      </c>
    </row>
    <row r="106" spans="1:4" s="125" customFormat="1" ht="40.5" x14ac:dyDescent="0.3">
      <c r="A106" s="122">
        <v>728000</v>
      </c>
      <c r="B106" s="123" t="s">
        <v>101</v>
      </c>
      <c r="C106" s="117">
        <f t="shared" ref="C106" si="142">C107+C108</f>
        <v>2398900</v>
      </c>
      <c r="D106" s="117">
        <f t="shared" ref="D106" si="143">D107+D108</f>
        <v>287400</v>
      </c>
    </row>
    <row r="107" spans="1:4" s="108" customFormat="1" ht="40.5" x14ac:dyDescent="0.3">
      <c r="A107" s="128">
        <v>728100</v>
      </c>
      <c r="B107" s="121" t="s">
        <v>129</v>
      </c>
      <c r="C107" s="129">
        <v>2398900</v>
      </c>
      <c r="D107" s="129">
        <v>0</v>
      </c>
    </row>
    <row r="108" spans="1:4" s="108" customFormat="1" ht="40.5" x14ac:dyDescent="0.3">
      <c r="A108" s="128">
        <v>728200</v>
      </c>
      <c r="B108" s="121" t="s">
        <v>130</v>
      </c>
      <c r="C108" s="129">
        <v>0</v>
      </c>
      <c r="D108" s="129">
        <v>287400</v>
      </c>
    </row>
    <row r="109" spans="1:4" s="131" customFormat="1" x14ac:dyDescent="0.2">
      <c r="A109" s="130">
        <v>729000</v>
      </c>
      <c r="B109" s="123" t="s">
        <v>77</v>
      </c>
      <c r="C109" s="117">
        <f t="shared" ref="C109:D109" si="144">SUM(C110)</f>
        <v>3531800</v>
      </c>
      <c r="D109" s="117">
        <f t="shared" si="144"/>
        <v>162100</v>
      </c>
    </row>
    <row r="110" spans="1:4" s="108" customFormat="1" x14ac:dyDescent="0.3">
      <c r="A110" s="128">
        <v>729100</v>
      </c>
      <c r="B110" s="121" t="s">
        <v>77</v>
      </c>
      <c r="C110" s="129">
        <v>3531800</v>
      </c>
      <c r="D110" s="129">
        <v>162100</v>
      </c>
    </row>
    <row r="111" spans="1:4" s="107" customFormat="1" x14ac:dyDescent="0.3">
      <c r="A111" s="126">
        <v>730000</v>
      </c>
      <c r="B111" s="115" t="s">
        <v>53</v>
      </c>
      <c r="C111" s="111">
        <f t="shared" ref="C111:D111" si="145">C112</f>
        <v>7400</v>
      </c>
      <c r="D111" s="111">
        <f t="shared" si="145"/>
        <v>0</v>
      </c>
    </row>
    <row r="112" spans="1:4" s="125" customFormat="1" x14ac:dyDescent="0.3">
      <c r="A112" s="132">
        <v>731000</v>
      </c>
      <c r="B112" s="123" t="s">
        <v>50</v>
      </c>
      <c r="C112" s="117">
        <f t="shared" ref="C112" si="146">C113+C114</f>
        <v>7400</v>
      </c>
      <c r="D112" s="117">
        <f t="shared" ref="D112" si="147">D113+D114</f>
        <v>0</v>
      </c>
    </row>
    <row r="113" spans="1:4" s="108" customFormat="1" x14ac:dyDescent="0.3">
      <c r="A113" s="128">
        <v>731100</v>
      </c>
      <c r="B113" s="121" t="s">
        <v>54</v>
      </c>
      <c r="C113" s="129">
        <v>0</v>
      </c>
      <c r="D113" s="129">
        <v>0</v>
      </c>
    </row>
    <row r="114" spans="1:4" s="108" customFormat="1" x14ac:dyDescent="0.3">
      <c r="A114" s="128">
        <v>731200</v>
      </c>
      <c r="B114" s="121" t="s">
        <v>55</v>
      </c>
      <c r="C114" s="129">
        <v>7400</v>
      </c>
      <c r="D114" s="129">
        <v>0</v>
      </c>
    </row>
    <row r="115" spans="1:4" s="108" customFormat="1" x14ac:dyDescent="0.3">
      <c r="A115" s="126">
        <v>780000</v>
      </c>
      <c r="B115" s="115" t="s">
        <v>131</v>
      </c>
      <c r="C115" s="111">
        <f t="shared" ref="C115" si="148">C116+C122</f>
        <v>6630000</v>
      </c>
      <c r="D115" s="111">
        <f t="shared" ref="D115" si="149">D116+D122</f>
        <v>3048500</v>
      </c>
    </row>
    <row r="116" spans="1:4" s="125" customFormat="1" x14ac:dyDescent="0.3">
      <c r="A116" s="122">
        <v>787000</v>
      </c>
      <c r="B116" s="123" t="s">
        <v>200</v>
      </c>
      <c r="C116" s="117">
        <f t="shared" ref="C116" si="150">SUM(C117:C121)</f>
        <v>350000</v>
      </c>
      <c r="D116" s="117">
        <f t="shared" ref="D116" si="151">SUM(D117:D121)</f>
        <v>0</v>
      </c>
    </row>
    <row r="117" spans="1:4" s="108" customFormat="1" x14ac:dyDescent="0.3">
      <c r="A117" s="128">
        <v>787100</v>
      </c>
      <c r="B117" s="121" t="s">
        <v>69</v>
      </c>
      <c r="C117" s="129">
        <v>0</v>
      </c>
      <c r="D117" s="129">
        <v>0</v>
      </c>
    </row>
    <row r="118" spans="1:4" s="108" customFormat="1" x14ac:dyDescent="0.3">
      <c r="A118" s="118">
        <v>787200</v>
      </c>
      <c r="B118" s="121" t="s">
        <v>70</v>
      </c>
      <c r="C118" s="129">
        <v>0</v>
      </c>
      <c r="D118" s="129">
        <v>0</v>
      </c>
    </row>
    <row r="119" spans="1:4" s="108" customFormat="1" x14ac:dyDescent="0.3">
      <c r="A119" s="128">
        <v>787300</v>
      </c>
      <c r="B119" s="121" t="s">
        <v>132</v>
      </c>
      <c r="C119" s="129">
        <v>350000</v>
      </c>
      <c r="D119" s="129">
        <v>0</v>
      </c>
    </row>
    <row r="120" spans="1:4" s="108" customFormat="1" x14ac:dyDescent="0.3">
      <c r="A120" s="128">
        <v>787400</v>
      </c>
      <c r="B120" s="121" t="s">
        <v>133</v>
      </c>
      <c r="C120" s="129">
        <v>0</v>
      </c>
      <c r="D120" s="129">
        <v>0</v>
      </c>
    </row>
    <row r="121" spans="1:4" s="108" customFormat="1" x14ac:dyDescent="0.3">
      <c r="A121" s="128">
        <v>787900</v>
      </c>
      <c r="B121" s="121" t="s">
        <v>134</v>
      </c>
      <c r="C121" s="129">
        <v>0</v>
      </c>
      <c r="D121" s="129">
        <v>0</v>
      </c>
    </row>
    <row r="122" spans="1:4" s="108" customFormat="1" x14ac:dyDescent="0.3">
      <c r="A122" s="122">
        <v>788000</v>
      </c>
      <c r="B122" s="123" t="s">
        <v>103</v>
      </c>
      <c r="C122" s="111">
        <f t="shared" ref="C122:D122" si="152">C123</f>
        <v>6280000</v>
      </c>
      <c r="D122" s="111">
        <f t="shared" si="152"/>
        <v>3048500</v>
      </c>
    </row>
    <row r="123" spans="1:4" s="108" customFormat="1" x14ac:dyDescent="0.3">
      <c r="A123" s="128">
        <v>788100</v>
      </c>
      <c r="B123" s="121" t="s">
        <v>103</v>
      </c>
      <c r="C123" s="129">
        <v>6280000</v>
      </c>
      <c r="D123" s="129">
        <v>3048500</v>
      </c>
    </row>
    <row r="124" spans="1:4" s="108" customFormat="1" x14ac:dyDescent="0.3">
      <c r="A124" s="122"/>
      <c r="B124" s="121"/>
      <c r="C124" s="124"/>
      <c r="D124" s="124"/>
    </row>
    <row r="125" spans="1:4" s="108" customFormat="1" x14ac:dyDescent="0.3">
      <c r="A125" s="126" t="s">
        <v>31</v>
      </c>
      <c r="B125" s="121"/>
      <c r="C125" s="127">
        <f t="shared" ref="C125" si="153">C126+C135</f>
        <v>1171700</v>
      </c>
      <c r="D125" s="127">
        <f t="shared" ref="D125" si="154">D126+D135</f>
        <v>4855600</v>
      </c>
    </row>
    <row r="126" spans="1:4" s="108" customFormat="1" x14ac:dyDescent="0.3">
      <c r="A126" s="126">
        <v>810000</v>
      </c>
      <c r="B126" s="110" t="s">
        <v>135</v>
      </c>
      <c r="C126" s="127">
        <f t="shared" ref="C126" si="155">C127+C131+C133</f>
        <v>1095100</v>
      </c>
      <c r="D126" s="127">
        <f t="shared" ref="D126" si="156">D127+D131+D133</f>
        <v>4210600</v>
      </c>
    </row>
    <row r="127" spans="1:4" s="108" customFormat="1" x14ac:dyDescent="0.3">
      <c r="A127" s="122">
        <v>811000</v>
      </c>
      <c r="B127" s="123" t="s">
        <v>136</v>
      </c>
      <c r="C127" s="124">
        <f t="shared" ref="C127:D127" si="157">SUM(C128:C130)</f>
        <v>0</v>
      </c>
      <c r="D127" s="124">
        <f t="shared" si="157"/>
        <v>151300</v>
      </c>
    </row>
    <row r="128" spans="1:4" s="108" customFormat="1" x14ac:dyDescent="0.3">
      <c r="A128" s="118">
        <v>811100</v>
      </c>
      <c r="B128" s="121" t="s">
        <v>137</v>
      </c>
      <c r="C128" s="120">
        <v>0</v>
      </c>
      <c r="D128" s="120">
        <v>20000</v>
      </c>
    </row>
    <row r="129" spans="1:4" s="108" customFormat="1" x14ac:dyDescent="0.3">
      <c r="A129" s="118">
        <v>811200</v>
      </c>
      <c r="B129" s="121" t="s">
        <v>138</v>
      </c>
      <c r="C129" s="120">
        <v>0</v>
      </c>
      <c r="D129" s="120">
        <v>100000</v>
      </c>
    </row>
    <row r="130" spans="1:4" s="108" customFormat="1" x14ac:dyDescent="0.3">
      <c r="A130" s="118">
        <v>811400</v>
      </c>
      <c r="B130" s="121" t="s">
        <v>139</v>
      </c>
      <c r="C130" s="120">
        <v>0</v>
      </c>
      <c r="D130" s="120">
        <v>31300</v>
      </c>
    </row>
    <row r="131" spans="1:4" s="125" customFormat="1" x14ac:dyDescent="0.3">
      <c r="A131" s="122">
        <v>813000</v>
      </c>
      <c r="B131" s="123" t="s">
        <v>140</v>
      </c>
      <c r="C131" s="124">
        <f t="shared" ref="C131:D131" si="158">C132</f>
        <v>2000</v>
      </c>
      <c r="D131" s="124">
        <f t="shared" si="158"/>
        <v>0</v>
      </c>
    </row>
    <row r="132" spans="1:4" s="108" customFormat="1" x14ac:dyDescent="0.3">
      <c r="A132" s="118">
        <v>813100</v>
      </c>
      <c r="B132" s="121" t="s">
        <v>213</v>
      </c>
      <c r="C132" s="120">
        <v>2000</v>
      </c>
      <c r="D132" s="120">
        <v>0</v>
      </c>
    </row>
    <row r="133" spans="1:4" s="125" customFormat="1" ht="40.5" x14ac:dyDescent="0.3">
      <c r="A133" s="122">
        <v>816000</v>
      </c>
      <c r="B133" s="123" t="s">
        <v>202</v>
      </c>
      <c r="C133" s="124">
        <f t="shared" ref="C133:D133" si="159">C134</f>
        <v>1093100</v>
      </c>
      <c r="D133" s="124">
        <f t="shared" si="159"/>
        <v>4059300</v>
      </c>
    </row>
    <row r="134" spans="1:4" s="108" customFormat="1" ht="40.5" x14ac:dyDescent="0.3">
      <c r="A134" s="118">
        <v>816100</v>
      </c>
      <c r="B134" s="121" t="s">
        <v>202</v>
      </c>
      <c r="C134" s="120">
        <v>1093100</v>
      </c>
      <c r="D134" s="120">
        <v>4059300</v>
      </c>
    </row>
    <row r="135" spans="1:4" s="125" customFormat="1" ht="40.5" x14ac:dyDescent="0.3">
      <c r="A135" s="122">
        <v>880000</v>
      </c>
      <c r="B135" s="123" t="s">
        <v>141</v>
      </c>
      <c r="C135" s="124">
        <f t="shared" ref="C135:D135" si="160">C136</f>
        <v>76600</v>
      </c>
      <c r="D135" s="124">
        <f t="shared" si="160"/>
        <v>645000</v>
      </c>
    </row>
    <row r="136" spans="1:4" s="125" customFormat="1" ht="40.5" x14ac:dyDescent="0.3">
      <c r="A136" s="122">
        <v>881000</v>
      </c>
      <c r="B136" s="123" t="s">
        <v>142</v>
      </c>
      <c r="C136" s="124">
        <f t="shared" ref="C136" si="161">C137+C138</f>
        <v>76600</v>
      </c>
      <c r="D136" s="124">
        <f t="shared" ref="D136" si="162">D137+D138</f>
        <v>645000</v>
      </c>
    </row>
    <row r="137" spans="1:4" s="108" customFormat="1" ht="40.5" x14ac:dyDescent="0.3">
      <c r="A137" s="118">
        <v>881100</v>
      </c>
      <c r="B137" s="121" t="s">
        <v>143</v>
      </c>
      <c r="C137" s="120">
        <v>1000</v>
      </c>
      <c r="D137" s="120">
        <v>0</v>
      </c>
    </row>
    <row r="138" spans="1:4" s="108" customFormat="1" ht="40.5" x14ac:dyDescent="0.3">
      <c r="A138" s="118">
        <v>881200</v>
      </c>
      <c r="B138" s="121" t="s">
        <v>144</v>
      </c>
      <c r="C138" s="120">
        <v>75600</v>
      </c>
      <c r="D138" s="120">
        <v>645000</v>
      </c>
    </row>
    <row r="139" spans="1:4" s="133" customFormat="1" ht="35.25" customHeight="1" x14ac:dyDescent="0.3">
      <c r="A139" s="99"/>
      <c r="B139" s="100" t="s">
        <v>32</v>
      </c>
      <c r="C139" s="101">
        <f t="shared" ref="C139" si="163">C76+C125</f>
        <v>4223155300</v>
      </c>
      <c r="D139" s="101">
        <f t="shared" ref="D139" si="164">D76+D125</f>
        <v>182474100</v>
      </c>
    </row>
    <row r="140" spans="1:4" ht="21" customHeight="1" x14ac:dyDescent="0.2">
      <c r="C140" s="98"/>
      <c r="D140" s="98"/>
    </row>
    <row r="141" spans="1:4" s="4" customFormat="1" ht="42" customHeight="1" x14ac:dyDescent="0.2">
      <c r="A141" s="166" t="s">
        <v>33</v>
      </c>
      <c r="B141" s="166"/>
      <c r="C141" s="166"/>
      <c r="D141" s="166"/>
    </row>
    <row r="142" spans="1:4" s="4" customFormat="1" x14ac:dyDescent="0.2">
      <c r="A142" s="1"/>
      <c r="B142" s="2"/>
      <c r="C142" s="45"/>
      <c r="D142" s="45"/>
    </row>
    <row r="143" spans="1:4" ht="101.25" x14ac:dyDescent="0.2">
      <c r="A143" s="112" t="s">
        <v>44</v>
      </c>
      <c r="B143" s="112" t="s">
        <v>47</v>
      </c>
      <c r="C143" s="9" t="s">
        <v>57</v>
      </c>
      <c r="D143" s="9" t="s">
        <v>259</v>
      </c>
    </row>
    <row r="144" spans="1:4" x14ac:dyDescent="0.2">
      <c r="A144" s="90">
        <v>1</v>
      </c>
      <c r="B144" s="91">
        <v>2</v>
      </c>
      <c r="C144" s="93">
        <v>3</v>
      </c>
      <c r="D144" s="93">
        <v>4</v>
      </c>
    </row>
    <row r="145" spans="1:4" s="10" customFormat="1" x14ac:dyDescent="0.2">
      <c r="A145" s="49" t="s">
        <v>24</v>
      </c>
      <c r="B145" s="18"/>
      <c r="C145" s="45">
        <f t="shared" ref="C145" si="165">C146+C185+C193</f>
        <v>4295890099.9979248</v>
      </c>
      <c r="D145" s="45">
        <f t="shared" ref="D145" si="166">D146+D185+D193</f>
        <v>176722400</v>
      </c>
    </row>
    <row r="146" spans="1:4" s="10" customFormat="1" x14ac:dyDescent="0.2">
      <c r="A146" s="53">
        <v>410000</v>
      </c>
      <c r="B146" s="18" t="s">
        <v>87</v>
      </c>
      <c r="C146" s="45">
        <f t="shared" ref="C146" si="167">C147+C152+C162+C169+C171+C174+C177+C179+C183</f>
        <v>3863103399.9979248</v>
      </c>
      <c r="D146" s="45">
        <f t="shared" ref="D146" si="168">D147+D152+D162+D169+D171+D174+D177+D179+D183</f>
        <v>176566500</v>
      </c>
    </row>
    <row r="147" spans="1:4" s="10" customFormat="1" x14ac:dyDescent="0.2">
      <c r="A147" s="54">
        <v>411000</v>
      </c>
      <c r="B147" s="21" t="s">
        <v>201</v>
      </c>
      <c r="C147" s="55">
        <f t="shared" ref="C147" si="169">SUM(C148:C151)</f>
        <v>1113230400</v>
      </c>
      <c r="D147" s="55">
        <f t="shared" ref="D147" si="170">SUM(D148:D151)</f>
        <v>5796000</v>
      </c>
    </row>
    <row r="148" spans="1:4" s="10" customFormat="1" x14ac:dyDescent="0.2">
      <c r="A148" s="28">
        <v>411100</v>
      </c>
      <c r="B148" s="23" t="s">
        <v>88</v>
      </c>
      <c r="C148" s="32">
        <v>1044810800</v>
      </c>
      <c r="D148" s="32">
        <v>3071200</v>
      </c>
    </row>
    <row r="149" spans="1:4" s="10" customFormat="1" ht="40.5" x14ac:dyDescent="0.2">
      <c r="A149" s="28">
        <v>411200</v>
      </c>
      <c r="B149" s="23" t="s">
        <v>214</v>
      </c>
      <c r="C149" s="32">
        <v>33768000</v>
      </c>
      <c r="D149" s="32">
        <v>2070800</v>
      </c>
    </row>
    <row r="150" spans="1:4" s="10" customFormat="1" ht="40.5" x14ac:dyDescent="0.2">
      <c r="A150" s="28">
        <v>411300</v>
      </c>
      <c r="B150" s="23" t="s">
        <v>89</v>
      </c>
      <c r="C150" s="32">
        <v>23688800</v>
      </c>
      <c r="D150" s="32">
        <v>151800</v>
      </c>
    </row>
    <row r="151" spans="1:4" s="10" customFormat="1" x14ac:dyDescent="0.2">
      <c r="A151" s="28">
        <v>411400</v>
      </c>
      <c r="B151" s="23" t="s">
        <v>90</v>
      </c>
      <c r="C151" s="32">
        <v>10962800.000000004</v>
      </c>
      <c r="D151" s="32">
        <v>502200</v>
      </c>
    </row>
    <row r="152" spans="1:4" s="10" customFormat="1" x14ac:dyDescent="0.2">
      <c r="A152" s="54">
        <v>412000</v>
      </c>
      <c r="B152" s="25" t="s">
        <v>206</v>
      </c>
      <c r="C152" s="55">
        <f t="shared" ref="C152" si="171">SUM(C153:C161)</f>
        <v>171123799.99792475</v>
      </c>
      <c r="D152" s="55">
        <f t="shared" ref="D152" si="172">SUM(D153:D161)</f>
        <v>22230800</v>
      </c>
    </row>
    <row r="153" spans="1:4" s="10" customFormat="1" x14ac:dyDescent="0.2">
      <c r="A153" s="28">
        <v>412100</v>
      </c>
      <c r="B153" s="23" t="s">
        <v>91</v>
      </c>
      <c r="C153" s="32">
        <v>2643600</v>
      </c>
      <c r="D153" s="32">
        <v>355300</v>
      </c>
    </row>
    <row r="154" spans="1:4" s="10" customFormat="1" ht="40.5" x14ac:dyDescent="0.2">
      <c r="A154" s="28">
        <v>412200</v>
      </c>
      <c r="B154" s="23" t="s">
        <v>215</v>
      </c>
      <c r="C154" s="32">
        <v>33485200.000000004</v>
      </c>
      <c r="D154" s="32">
        <v>4547700</v>
      </c>
    </row>
    <row r="155" spans="1:4" s="10" customFormat="1" x14ac:dyDescent="0.2">
      <c r="A155" s="28">
        <v>412300</v>
      </c>
      <c r="B155" s="23" t="s">
        <v>92</v>
      </c>
      <c r="C155" s="32">
        <v>12065899.997924734</v>
      </c>
      <c r="D155" s="32">
        <v>1105100</v>
      </c>
    </row>
    <row r="156" spans="1:4" s="10" customFormat="1" x14ac:dyDescent="0.2">
      <c r="A156" s="28">
        <v>412400</v>
      </c>
      <c r="B156" s="23" t="s">
        <v>93</v>
      </c>
      <c r="C156" s="32">
        <v>3328900</v>
      </c>
      <c r="D156" s="32">
        <v>1236800</v>
      </c>
    </row>
    <row r="157" spans="1:4" s="10" customFormat="1" x14ac:dyDescent="0.2">
      <c r="A157" s="28">
        <v>412500</v>
      </c>
      <c r="B157" s="23" t="s">
        <v>94</v>
      </c>
      <c r="C157" s="32">
        <v>6856900</v>
      </c>
      <c r="D157" s="32">
        <v>1528000</v>
      </c>
    </row>
    <row r="158" spans="1:4" s="10" customFormat="1" x14ac:dyDescent="0.2">
      <c r="A158" s="28">
        <v>412600</v>
      </c>
      <c r="B158" s="23" t="s">
        <v>216</v>
      </c>
      <c r="C158" s="32">
        <v>9929800</v>
      </c>
      <c r="D158" s="32">
        <v>1539000</v>
      </c>
    </row>
    <row r="159" spans="1:4" s="10" customFormat="1" x14ac:dyDescent="0.2">
      <c r="A159" s="28">
        <v>412700</v>
      </c>
      <c r="B159" s="23" t="s">
        <v>203</v>
      </c>
      <c r="C159" s="32">
        <v>32676999.999999996</v>
      </c>
      <c r="D159" s="32">
        <v>2057400</v>
      </c>
    </row>
    <row r="160" spans="1:4" s="10" customFormat="1" x14ac:dyDescent="0.2">
      <c r="A160" s="28">
        <v>412800</v>
      </c>
      <c r="B160" s="23" t="s">
        <v>217</v>
      </c>
      <c r="C160" s="32">
        <v>63500</v>
      </c>
      <c r="D160" s="32">
        <v>33600</v>
      </c>
    </row>
    <row r="161" spans="1:4" s="10" customFormat="1" x14ac:dyDescent="0.2">
      <c r="A161" s="28">
        <v>412900</v>
      </c>
      <c r="B161" s="23" t="s">
        <v>95</v>
      </c>
      <c r="C161" s="32">
        <v>70073000</v>
      </c>
      <c r="D161" s="32">
        <v>9827900</v>
      </c>
    </row>
    <row r="162" spans="1:4" s="29" customFormat="1" x14ac:dyDescent="0.2">
      <c r="A162" s="54">
        <v>413000</v>
      </c>
      <c r="B162" s="25" t="s">
        <v>207</v>
      </c>
      <c r="C162" s="55">
        <f>SUM(C163:C168)</f>
        <v>190856100</v>
      </c>
      <c r="D162" s="55">
        <f t="shared" ref="D162" si="173">SUM(D163:D168)</f>
        <v>22100</v>
      </c>
    </row>
    <row r="163" spans="1:4" s="4" customFormat="1" x14ac:dyDescent="0.2">
      <c r="A163" s="22">
        <v>413100</v>
      </c>
      <c r="B163" s="23" t="s">
        <v>96</v>
      </c>
      <c r="C163" s="32">
        <v>96526000</v>
      </c>
      <c r="D163" s="32">
        <v>0</v>
      </c>
    </row>
    <row r="164" spans="1:4" s="29" customFormat="1" x14ac:dyDescent="0.2">
      <c r="A164" s="22">
        <v>413300</v>
      </c>
      <c r="B164" s="23" t="s">
        <v>97</v>
      </c>
      <c r="C164" s="32">
        <v>3754800</v>
      </c>
      <c r="D164" s="32">
        <v>2000</v>
      </c>
    </row>
    <row r="165" spans="1:4" s="4" customFormat="1" ht="18.75" customHeight="1" x14ac:dyDescent="0.2">
      <c r="A165" s="22">
        <v>413400</v>
      </c>
      <c r="B165" s="23" t="s">
        <v>98</v>
      </c>
      <c r="C165" s="32">
        <v>76450500</v>
      </c>
      <c r="D165" s="32">
        <v>0</v>
      </c>
    </row>
    <row r="166" spans="1:4" s="4" customFormat="1" x14ac:dyDescent="0.2">
      <c r="A166" s="22">
        <v>413700</v>
      </c>
      <c r="B166" s="23" t="s">
        <v>218</v>
      </c>
      <c r="C166" s="32">
        <v>14015200</v>
      </c>
      <c r="D166" s="32">
        <v>0</v>
      </c>
    </row>
    <row r="167" spans="1:4" s="4" customFormat="1" ht="40.5" x14ac:dyDescent="0.2">
      <c r="A167" s="22">
        <v>413800</v>
      </c>
      <c r="B167" s="23" t="s">
        <v>145</v>
      </c>
      <c r="C167" s="32">
        <v>45800</v>
      </c>
      <c r="D167" s="32">
        <v>0</v>
      </c>
    </row>
    <row r="168" spans="1:4" s="4" customFormat="1" x14ac:dyDescent="0.2">
      <c r="A168" s="22">
        <v>413900</v>
      </c>
      <c r="B168" s="23" t="s">
        <v>99</v>
      </c>
      <c r="C168" s="32">
        <v>63800</v>
      </c>
      <c r="D168" s="32">
        <v>20100</v>
      </c>
    </row>
    <row r="169" spans="1:4" s="4" customFormat="1" x14ac:dyDescent="0.2">
      <c r="A169" s="54">
        <v>414000</v>
      </c>
      <c r="B169" s="25" t="s">
        <v>104</v>
      </c>
      <c r="C169" s="55">
        <f>SUM(C170)</f>
        <v>224318500</v>
      </c>
      <c r="D169" s="55">
        <f t="shared" ref="D169" si="174">SUM(D170)</f>
        <v>0</v>
      </c>
    </row>
    <row r="170" spans="1:4" s="4" customFormat="1" x14ac:dyDescent="0.2">
      <c r="A170" s="28">
        <v>414100</v>
      </c>
      <c r="B170" s="23" t="s">
        <v>104</v>
      </c>
      <c r="C170" s="32">
        <v>224318500</v>
      </c>
      <c r="D170" s="32">
        <v>0</v>
      </c>
    </row>
    <row r="171" spans="1:4" s="4" customFormat="1" x14ac:dyDescent="0.2">
      <c r="A171" s="54">
        <v>415000</v>
      </c>
      <c r="B171" s="25" t="s">
        <v>50</v>
      </c>
      <c r="C171" s="55">
        <f>SUM(C172:C173)</f>
        <v>169766300</v>
      </c>
      <c r="D171" s="55">
        <f t="shared" ref="D171" si="175">SUM(D172:D173)</f>
        <v>148285100</v>
      </c>
    </row>
    <row r="172" spans="1:4" s="4" customFormat="1" x14ac:dyDescent="0.2">
      <c r="A172" s="28">
        <v>415100</v>
      </c>
      <c r="B172" s="23" t="s">
        <v>65</v>
      </c>
      <c r="C172" s="32">
        <v>386900</v>
      </c>
      <c r="D172" s="32">
        <v>0</v>
      </c>
    </row>
    <row r="173" spans="1:4" s="4" customFormat="1" x14ac:dyDescent="0.2">
      <c r="A173" s="28">
        <v>415200</v>
      </c>
      <c r="B173" s="23" t="s">
        <v>66</v>
      </c>
      <c r="C173" s="32">
        <v>169379400</v>
      </c>
      <c r="D173" s="32">
        <v>148285100</v>
      </c>
    </row>
    <row r="174" spans="1:4" s="4" customFormat="1" ht="40.5" x14ac:dyDescent="0.2">
      <c r="A174" s="54">
        <v>416000</v>
      </c>
      <c r="B174" s="25" t="s">
        <v>208</v>
      </c>
      <c r="C174" s="55">
        <f>SUM(C175:C176)</f>
        <v>376122200</v>
      </c>
      <c r="D174" s="55">
        <f t="shared" ref="D174" si="176">SUM(D175:D176)</f>
        <v>0</v>
      </c>
    </row>
    <row r="175" spans="1:4" s="4" customFormat="1" ht="40.5" x14ac:dyDescent="0.2">
      <c r="A175" s="28">
        <v>416100</v>
      </c>
      <c r="B175" s="23" t="s">
        <v>219</v>
      </c>
      <c r="C175" s="32">
        <v>363522200</v>
      </c>
      <c r="D175" s="32">
        <v>0</v>
      </c>
    </row>
    <row r="176" spans="1:4" s="4" customFormat="1" ht="40.5" x14ac:dyDescent="0.2">
      <c r="A176" s="28">
        <v>416300</v>
      </c>
      <c r="B176" s="23" t="s">
        <v>220</v>
      </c>
      <c r="C176" s="32">
        <v>12600000</v>
      </c>
      <c r="D176" s="32">
        <v>0</v>
      </c>
    </row>
    <row r="177" spans="1:4" s="4" customFormat="1" ht="40.5" x14ac:dyDescent="0.2">
      <c r="A177" s="54">
        <v>417000</v>
      </c>
      <c r="B177" s="25" t="s">
        <v>209</v>
      </c>
      <c r="C177" s="55">
        <f>SUM(C178:C178)</f>
        <v>1614500000</v>
      </c>
      <c r="D177" s="55">
        <f t="shared" ref="D177" si="177">SUM(D178:D178)</f>
        <v>0</v>
      </c>
    </row>
    <row r="178" spans="1:4" s="4" customFormat="1" x14ac:dyDescent="0.2">
      <c r="A178" s="28">
        <v>417100</v>
      </c>
      <c r="B178" s="23" t="s">
        <v>67</v>
      </c>
      <c r="C178" s="32">
        <v>1614500000</v>
      </c>
      <c r="D178" s="32">
        <v>0</v>
      </c>
    </row>
    <row r="179" spans="1:4" s="4" customFormat="1" x14ac:dyDescent="0.2">
      <c r="A179" s="20">
        <v>418000</v>
      </c>
      <c r="B179" s="35" t="s">
        <v>210</v>
      </c>
      <c r="C179" s="55">
        <f t="shared" ref="C179" si="178">C182+C180+C181</f>
        <v>192000</v>
      </c>
      <c r="D179" s="55">
        <f t="shared" ref="D179" si="179">D182+D180+D181</f>
        <v>112200</v>
      </c>
    </row>
    <row r="180" spans="1:4" s="4" customFormat="1" x14ac:dyDescent="0.2">
      <c r="A180" s="30">
        <v>418200</v>
      </c>
      <c r="B180" s="104" t="s">
        <v>146</v>
      </c>
      <c r="C180" s="32">
        <v>31200.000000000004</v>
      </c>
      <c r="D180" s="32">
        <v>40500</v>
      </c>
    </row>
    <row r="181" spans="1:4" s="4" customFormat="1" x14ac:dyDescent="0.2">
      <c r="A181" s="30">
        <v>418300</v>
      </c>
      <c r="B181" s="104" t="s">
        <v>221</v>
      </c>
      <c r="C181" s="32">
        <v>0</v>
      </c>
      <c r="D181" s="32">
        <v>0</v>
      </c>
    </row>
    <row r="182" spans="1:4" s="4" customFormat="1" x14ac:dyDescent="0.2">
      <c r="A182" s="22">
        <v>418400</v>
      </c>
      <c r="B182" s="104" t="s">
        <v>147</v>
      </c>
      <c r="C182" s="32">
        <v>160800</v>
      </c>
      <c r="D182" s="32">
        <v>71700</v>
      </c>
    </row>
    <row r="183" spans="1:4" s="29" customFormat="1" x14ac:dyDescent="0.2">
      <c r="A183" s="54">
        <v>419000</v>
      </c>
      <c r="B183" s="25" t="s">
        <v>211</v>
      </c>
      <c r="C183" s="55">
        <f t="shared" ref="C183:D183" si="180">C184</f>
        <v>2994100</v>
      </c>
      <c r="D183" s="55">
        <f t="shared" si="180"/>
        <v>120300</v>
      </c>
    </row>
    <row r="184" spans="1:4" s="4" customFormat="1" x14ac:dyDescent="0.2">
      <c r="A184" s="28">
        <v>419100</v>
      </c>
      <c r="B184" s="23" t="s">
        <v>211</v>
      </c>
      <c r="C184" s="32">
        <v>2994100</v>
      </c>
      <c r="D184" s="32">
        <v>120300</v>
      </c>
    </row>
    <row r="185" spans="1:4" s="4" customFormat="1" x14ac:dyDescent="0.2">
      <c r="A185" s="53">
        <v>480000</v>
      </c>
      <c r="B185" s="18" t="s">
        <v>148</v>
      </c>
      <c r="C185" s="45">
        <f t="shared" ref="C185" si="181">C186+C191</f>
        <v>430269900</v>
      </c>
      <c r="D185" s="45">
        <f t="shared" ref="D185" si="182">D186+D191</f>
        <v>155900</v>
      </c>
    </row>
    <row r="186" spans="1:4" s="4" customFormat="1" x14ac:dyDescent="0.2">
      <c r="A186" s="54">
        <v>487000</v>
      </c>
      <c r="B186" s="25" t="s">
        <v>200</v>
      </c>
      <c r="C186" s="55">
        <f t="shared" ref="C186" si="183">SUM(C187:C190)</f>
        <v>367523900</v>
      </c>
      <c r="D186" s="55">
        <f t="shared" ref="D186" si="184">SUM(D187:D190)</f>
        <v>77900</v>
      </c>
    </row>
    <row r="187" spans="1:4" s="4" customFormat="1" x14ac:dyDescent="0.2">
      <c r="A187" s="28">
        <v>487100</v>
      </c>
      <c r="B187" s="23" t="s">
        <v>204</v>
      </c>
      <c r="C187" s="32">
        <v>295400</v>
      </c>
      <c r="D187" s="32">
        <v>0</v>
      </c>
    </row>
    <row r="188" spans="1:4" s="4" customFormat="1" x14ac:dyDescent="0.2">
      <c r="A188" s="134">
        <v>487300</v>
      </c>
      <c r="B188" s="23" t="s">
        <v>149</v>
      </c>
      <c r="C188" s="32">
        <v>63622100</v>
      </c>
      <c r="D188" s="32">
        <v>77900</v>
      </c>
    </row>
    <row r="189" spans="1:4" s="4" customFormat="1" x14ac:dyDescent="0.2">
      <c r="A189" s="28">
        <v>487400</v>
      </c>
      <c r="B189" s="28" t="s">
        <v>150</v>
      </c>
      <c r="C189" s="32">
        <v>303606400</v>
      </c>
      <c r="D189" s="32">
        <v>0</v>
      </c>
    </row>
    <row r="190" spans="1:4" s="4" customFormat="1" x14ac:dyDescent="0.2">
      <c r="A190" s="28">
        <v>487900</v>
      </c>
      <c r="B190" s="28" t="s">
        <v>151</v>
      </c>
      <c r="C190" s="32">
        <v>0</v>
      </c>
      <c r="D190" s="32">
        <v>0</v>
      </c>
    </row>
    <row r="191" spans="1:4" s="4" customFormat="1" x14ac:dyDescent="0.2">
      <c r="A191" s="54">
        <v>488000</v>
      </c>
      <c r="B191" s="25" t="s">
        <v>103</v>
      </c>
      <c r="C191" s="55">
        <f>SUM(C192)</f>
        <v>62746000</v>
      </c>
      <c r="D191" s="55">
        <f t="shared" ref="D191" si="185">SUM(D192)</f>
        <v>78000</v>
      </c>
    </row>
    <row r="192" spans="1:4" s="4" customFormat="1" x14ac:dyDescent="0.2">
      <c r="A192" s="28">
        <v>488100</v>
      </c>
      <c r="B192" s="23" t="s">
        <v>103</v>
      </c>
      <c r="C192" s="32">
        <v>62746000</v>
      </c>
      <c r="D192" s="32">
        <v>78000</v>
      </c>
    </row>
    <row r="193" spans="1:4" s="10" customFormat="1" x14ac:dyDescent="0.2">
      <c r="A193" s="20" t="s">
        <v>1</v>
      </c>
      <c r="B193" s="25" t="s">
        <v>62</v>
      </c>
      <c r="C193" s="55">
        <f t="shared" ref="C193:D193" si="186">SUM(C194)</f>
        <v>2516800</v>
      </c>
      <c r="D193" s="55">
        <f t="shared" si="186"/>
        <v>0</v>
      </c>
    </row>
    <row r="194" spans="1:4" s="4" customFormat="1" x14ac:dyDescent="0.2">
      <c r="A194" s="30" t="s">
        <v>1</v>
      </c>
      <c r="B194" s="23" t="s">
        <v>62</v>
      </c>
      <c r="C194" s="32">
        <v>2516800</v>
      </c>
      <c r="D194" s="32">
        <v>0</v>
      </c>
    </row>
    <row r="195" spans="1:4" s="4" customFormat="1" x14ac:dyDescent="0.2">
      <c r="A195" s="28"/>
      <c r="B195" s="23"/>
      <c r="C195" s="32"/>
      <c r="D195" s="32"/>
    </row>
    <row r="196" spans="1:4" s="4" customFormat="1" x14ac:dyDescent="0.2">
      <c r="A196" s="17" t="s">
        <v>34</v>
      </c>
      <c r="B196" s="23"/>
      <c r="C196" s="45">
        <f t="shared" ref="C196" si="187">C197+C215</f>
        <v>182647300</v>
      </c>
      <c r="D196" s="45">
        <f t="shared" ref="D196" si="188">D197+D215</f>
        <v>17889000</v>
      </c>
    </row>
    <row r="197" spans="1:4" s="10" customFormat="1" x14ac:dyDescent="0.2">
      <c r="A197" s="53">
        <v>510000</v>
      </c>
      <c r="B197" s="18" t="s">
        <v>152</v>
      </c>
      <c r="C197" s="45">
        <f t="shared" ref="C197" si="189">C198+C208+C211+C213+C206</f>
        <v>182117300</v>
      </c>
      <c r="D197" s="45">
        <f>D198+D208+D211+D213+D206</f>
        <v>17889000</v>
      </c>
    </row>
    <row r="198" spans="1:4" s="4" customFormat="1" x14ac:dyDescent="0.2">
      <c r="A198" s="54">
        <v>511000</v>
      </c>
      <c r="B198" s="25" t="s">
        <v>153</v>
      </c>
      <c r="C198" s="55">
        <f t="shared" ref="C198" si="190">SUM(C199:C205)</f>
        <v>168171100</v>
      </c>
      <c r="D198" s="55">
        <f t="shared" ref="D198" si="191">SUM(D199:D205)</f>
        <v>13617400</v>
      </c>
    </row>
    <row r="199" spans="1:4" s="10" customFormat="1" x14ac:dyDescent="0.2">
      <c r="A199" s="134">
        <v>511100</v>
      </c>
      <c r="B199" s="23" t="s">
        <v>154</v>
      </c>
      <c r="C199" s="32">
        <v>90907700</v>
      </c>
      <c r="D199" s="32">
        <v>373660</v>
      </c>
    </row>
    <row r="200" spans="1:4" s="10" customFormat="1" ht="40.5" x14ac:dyDescent="0.2">
      <c r="A200" s="28">
        <v>511200</v>
      </c>
      <c r="B200" s="23" t="s">
        <v>155</v>
      </c>
      <c r="C200" s="32">
        <v>14314100</v>
      </c>
      <c r="D200" s="32">
        <v>1840040</v>
      </c>
    </row>
    <row r="201" spans="1:4" s="10" customFormat="1" x14ac:dyDescent="0.2">
      <c r="A201" s="28">
        <v>511300</v>
      </c>
      <c r="B201" s="23" t="s">
        <v>156</v>
      </c>
      <c r="C201" s="32">
        <v>30745900</v>
      </c>
      <c r="D201" s="32">
        <v>11090000</v>
      </c>
    </row>
    <row r="202" spans="1:4" s="10" customFormat="1" x14ac:dyDescent="0.2">
      <c r="A202" s="28">
        <v>511400</v>
      </c>
      <c r="B202" s="23" t="s">
        <v>157</v>
      </c>
      <c r="C202" s="32">
        <v>525700</v>
      </c>
      <c r="D202" s="32">
        <v>10000</v>
      </c>
    </row>
    <row r="203" spans="1:4" s="10" customFormat="1" x14ac:dyDescent="0.2">
      <c r="A203" s="28">
        <v>511500</v>
      </c>
      <c r="B203" s="23" t="s">
        <v>222</v>
      </c>
      <c r="C203" s="32">
        <v>12000</v>
      </c>
      <c r="D203" s="32">
        <v>134200</v>
      </c>
    </row>
    <row r="204" spans="1:4" s="10" customFormat="1" x14ac:dyDescent="0.2">
      <c r="A204" s="22">
        <v>511600</v>
      </c>
      <c r="B204" s="23" t="s">
        <v>158</v>
      </c>
      <c r="C204" s="32">
        <v>0</v>
      </c>
      <c r="D204" s="32">
        <v>0</v>
      </c>
    </row>
    <row r="205" spans="1:4" s="4" customFormat="1" x14ac:dyDescent="0.2">
      <c r="A205" s="28">
        <v>511700</v>
      </c>
      <c r="B205" s="23" t="s">
        <v>159</v>
      </c>
      <c r="C205" s="32">
        <v>31665700</v>
      </c>
      <c r="D205" s="32">
        <v>169500</v>
      </c>
    </row>
    <row r="206" spans="1:4" s="4" customFormat="1" x14ac:dyDescent="0.2">
      <c r="A206" s="54">
        <v>512000</v>
      </c>
      <c r="B206" s="25" t="s">
        <v>160</v>
      </c>
      <c r="C206" s="55">
        <f t="shared" ref="C206" si="192">C207</f>
        <v>0</v>
      </c>
      <c r="D206" s="55">
        <f>D207</f>
        <v>8100</v>
      </c>
    </row>
    <row r="207" spans="1:4" s="4" customFormat="1" x14ac:dyDescent="0.2">
      <c r="A207" s="28">
        <v>512100</v>
      </c>
      <c r="B207" s="23" t="s">
        <v>160</v>
      </c>
      <c r="C207" s="32">
        <v>0</v>
      </c>
      <c r="D207" s="32">
        <v>8100</v>
      </c>
    </row>
    <row r="208" spans="1:4" s="4" customFormat="1" x14ac:dyDescent="0.2">
      <c r="A208" s="54">
        <v>513000</v>
      </c>
      <c r="B208" s="25" t="s">
        <v>161</v>
      </c>
      <c r="C208" s="55">
        <f t="shared" ref="C208" si="193">SUM(C210:C210)</f>
        <v>3934200</v>
      </c>
      <c r="D208" s="55">
        <f>SUM(D209:D210)</f>
        <v>83200</v>
      </c>
    </row>
    <row r="209" spans="1:4" s="4" customFormat="1" x14ac:dyDescent="0.2">
      <c r="A209" s="28">
        <v>513100</v>
      </c>
      <c r="B209" s="23" t="s">
        <v>223</v>
      </c>
      <c r="C209" s="32">
        <v>0</v>
      </c>
      <c r="D209" s="32">
        <v>78200</v>
      </c>
    </row>
    <row r="210" spans="1:4" s="4" customFormat="1" ht="18.75" customHeight="1" x14ac:dyDescent="0.2">
      <c r="A210" s="28">
        <v>513700</v>
      </c>
      <c r="B210" s="23" t="s">
        <v>162</v>
      </c>
      <c r="C210" s="32">
        <v>3934200</v>
      </c>
      <c r="D210" s="32">
        <v>5000</v>
      </c>
    </row>
    <row r="211" spans="1:4" s="4" customFormat="1" x14ac:dyDescent="0.2">
      <c r="A211" s="54">
        <v>516000</v>
      </c>
      <c r="B211" s="25" t="s">
        <v>163</v>
      </c>
      <c r="C211" s="55">
        <f t="shared" ref="C211:D211" si="194">SUM(C212)</f>
        <v>9941000</v>
      </c>
      <c r="D211" s="55">
        <f t="shared" si="194"/>
        <v>3455300</v>
      </c>
    </row>
    <row r="212" spans="1:4" s="29" customFormat="1" ht="34.5" customHeight="1" x14ac:dyDescent="0.2">
      <c r="A212" s="28">
        <v>516100</v>
      </c>
      <c r="B212" s="23" t="s">
        <v>163</v>
      </c>
      <c r="C212" s="32">
        <v>9941000</v>
      </c>
      <c r="D212" s="32">
        <v>3455300</v>
      </c>
    </row>
    <row r="213" spans="1:4" s="29" customFormat="1" x14ac:dyDescent="0.2">
      <c r="A213" s="35">
        <v>518000</v>
      </c>
      <c r="B213" s="25" t="s">
        <v>164</v>
      </c>
      <c r="C213" s="55">
        <f t="shared" ref="C213:D213" si="195">C214</f>
        <v>71000</v>
      </c>
      <c r="D213" s="55">
        <f t="shared" si="195"/>
        <v>725000</v>
      </c>
    </row>
    <row r="214" spans="1:4" s="29" customFormat="1" x14ac:dyDescent="0.2">
      <c r="A214" s="26">
        <v>518100</v>
      </c>
      <c r="B214" s="23" t="s">
        <v>164</v>
      </c>
      <c r="C214" s="32">
        <v>71000</v>
      </c>
      <c r="D214" s="32">
        <v>725000</v>
      </c>
    </row>
    <row r="215" spans="1:4" s="29" customFormat="1" x14ac:dyDescent="0.2">
      <c r="A215" s="20">
        <v>580000</v>
      </c>
      <c r="B215" s="35" t="s">
        <v>165</v>
      </c>
      <c r="C215" s="55">
        <f t="shared" ref="C215:D216" si="196">C216</f>
        <v>530000</v>
      </c>
      <c r="D215" s="55">
        <f t="shared" si="196"/>
        <v>0</v>
      </c>
    </row>
    <row r="216" spans="1:4" s="29" customFormat="1" x14ac:dyDescent="0.2">
      <c r="A216" s="20">
        <v>581000</v>
      </c>
      <c r="B216" s="35" t="s">
        <v>166</v>
      </c>
      <c r="C216" s="55">
        <f t="shared" si="196"/>
        <v>530000</v>
      </c>
      <c r="D216" s="55">
        <f t="shared" si="196"/>
        <v>0</v>
      </c>
    </row>
    <row r="217" spans="1:4" s="29" customFormat="1" x14ac:dyDescent="0.2">
      <c r="A217" s="22">
        <v>581200</v>
      </c>
      <c r="B217" s="104" t="s">
        <v>167</v>
      </c>
      <c r="C217" s="32">
        <v>530000</v>
      </c>
      <c r="D217" s="32">
        <v>0</v>
      </c>
    </row>
    <row r="218" spans="1:4" s="136" customFormat="1" ht="39.75" customHeight="1" x14ac:dyDescent="0.2">
      <c r="A218" s="135"/>
      <c r="B218" s="100" t="s">
        <v>35</v>
      </c>
      <c r="C218" s="101">
        <f t="shared" ref="C218" si="197">C145+C196</f>
        <v>4478537399.9979248</v>
      </c>
      <c r="D218" s="101">
        <f t="shared" ref="D218" si="198">D145+D196</f>
        <v>194611400</v>
      </c>
    </row>
    <row r="219" spans="1:4" s="10" customFormat="1" x14ac:dyDescent="0.2">
      <c r="A219" s="28"/>
      <c r="B219" s="23"/>
      <c r="C219" s="32"/>
      <c r="D219" s="32"/>
    </row>
    <row r="220" spans="1:4" s="10" customFormat="1" x14ac:dyDescent="0.2">
      <c r="A220" s="28"/>
      <c r="B220" s="23"/>
      <c r="C220" s="32"/>
      <c r="D220" s="32"/>
    </row>
    <row r="221" spans="1:4" s="10" customFormat="1" x14ac:dyDescent="0.2">
      <c r="A221" s="1" t="s">
        <v>19</v>
      </c>
      <c r="B221" s="23"/>
      <c r="C221" s="32"/>
      <c r="D221" s="32"/>
    </row>
    <row r="222" spans="1:4" s="10" customFormat="1" x14ac:dyDescent="0.2">
      <c r="A222" s="28"/>
      <c r="B222" s="23"/>
      <c r="C222" s="32"/>
      <c r="D222" s="32"/>
    </row>
    <row r="223" spans="1:4" ht="111.75" customHeight="1" x14ac:dyDescent="0.2">
      <c r="A223" s="112" t="s">
        <v>44</v>
      </c>
      <c r="B223" s="112" t="s">
        <v>47</v>
      </c>
      <c r="C223" s="9" t="s">
        <v>57</v>
      </c>
      <c r="D223" s="9" t="s">
        <v>259</v>
      </c>
    </row>
    <row r="224" spans="1:4" x14ac:dyDescent="0.2">
      <c r="A224" s="90">
        <v>1</v>
      </c>
      <c r="B224" s="91">
        <v>2</v>
      </c>
      <c r="C224" s="93">
        <v>3</v>
      </c>
      <c r="D224" s="93">
        <v>4</v>
      </c>
    </row>
    <row r="225" spans="1:4" s="136" customFormat="1" ht="19.5" customHeight="1" x14ac:dyDescent="0.2">
      <c r="A225" s="137"/>
      <c r="B225" s="138" t="s">
        <v>20</v>
      </c>
      <c r="C225" s="139">
        <f t="shared" ref="C225" si="199">C226+C240+C253+C272</f>
        <v>255382100</v>
      </c>
      <c r="D225" s="139">
        <f t="shared" ref="D225" si="200">D226+D240+D253+D272</f>
        <v>12137300</v>
      </c>
    </row>
    <row r="226" spans="1:4" s="10" customFormat="1" x14ac:dyDescent="0.2">
      <c r="A226" s="14"/>
      <c r="B226" s="18" t="s">
        <v>36</v>
      </c>
      <c r="C226" s="45">
        <f t="shared" ref="C226" si="201">C227-C232</f>
        <v>97485000</v>
      </c>
      <c r="D226" s="45">
        <f t="shared" ref="D226" si="202">D227-D232</f>
        <v>100000</v>
      </c>
    </row>
    <row r="227" spans="1:4" s="10" customFormat="1" x14ac:dyDescent="0.2">
      <c r="A227" s="53">
        <v>910000</v>
      </c>
      <c r="B227" s="18" t="s">
        <v>168</v>
      </c>
      <c r="C227" s="45">
        <f t="shared" ref="C227" si="203">C228+C230</f>
        <v>98696300</v>
      </c>
      <c r="D227" s="45">
        <f t="shared" ref="D227" si="204">D228+D230</f>
        <v>100000</v>
      </c>
    </row>
    <row r="228" spans="1:4" s="10" customFormat="1" x14ac:dyDescent="0.2">
      <c r="A228" s="54">
        <v>911000</v>
      </c>
      <c r="B228" s="25" t="s">
        <v>111</v>
      </c>
      <c r="C228" s="55">
        <f t="shared" ref="C228:D228" si="205">SUM(C229:C229)</f>
        <v>92041400</v>
      </c>
      <c r="D228" s="55">
        <f t="shared" si="205"/>
        <v>100000</v>
      </c>
    </row>
    <row r="229" spans="1:4" s="10" customFormat="1" x14ac:dyDescent="0.2">
      <c r="A229" s="28">
        <v>911400</v>
      </c>
      <c r="B229" s="23" t="s">
        <v>169</v>
      </c>
      <c r="C229" s="32">
        <v>92041400</v>
      </c>
      <c r="D229" s="32">
        <v>100000</v>
      </c>
    </row>
    <row r="230" spans="1:4" s="36" customFormat="1" ht="40.5" x14ac:dyDescent="0.2">
      <c r="A230" s="54">
        <v>918000</v>
      </c>
      <c r="B230" s="25" t="s">
        <v>112</v>
      </c>
      <c r="C230" s="55">
        <f t="shared" ref="C230:D230" si="206">C231</f>
        <v>6654900</v>
      </c>
      <c r="D230" s="55">
        <f t="shared" si="206"/>
        <v>0</v>
      </c>
    </row>
    <row r="231" spans="1:4" s="10" customFormat="1" ht="38.25" customHeight="1" x14ac:dyDescent="0.2">
      <c r="A231" s="28">
        <v>918100</v>
      </c>
      <c r="B231" s="23" t="s">
        <v>170</v>
      </c>
      <c r="C231" s="32">
        <v>6654900</v>
      </c>
      <c r="D231" s="32">
        <v>0</v>
      </c>
    </row>
    <row r="232" spans="1:4" s="36" customFormat="1" x14ac:dyDescent="0.2">
      <c r="A232" s="54">
        <v>610000</v>
      </c>
      <c r="B232" s="25" t="s">
        <v>171</v>
      </c>
      <c r="C232" s="55">
        <f t="shared" ref="C232" si="207">C233+C237</f>
        <v>1211300</v>
      </c>
      <c r="D232" s="55">
        <f t="shared" ref="D232" si="208">D233+D237</f>
        <v>0</v>
      </c>
    </row>
    <row r="233" spans="1:4" s="36" customFormat="1" x14ac:dyDescent="0.2">
      <c r="A233" s="54">
        <v>611000</v>
      </c>
      <c r="B233" s="25" t="s">
        <v>114</v>
      </c>
      <c r="C233" s="55">
        <f t="shared" ref="C233" si="209">SUM(C234:C236)</f>
        <v>844800</v>
      </c>
      <c r="D233" s="55">
        <f t="shared" ref="D233" si="210">SUM(D234:D236)</f>
        <v>0</v>
      </c>
    </row>
    <row r="234" spans="1:4" s="10" customFormat="1" x14ac:dyDescent="0.2">
      <c r="A234" s="134">
        <v>611100</v>
      </c>
      <c r="B234" s="23" t="s">
        <v>172</v>
      </c>
      <c r="C234" s="32">
        <v>0</v>
      </c>
      <c r="D234" s="32">
        <v>0</v>
      </c>
    </row>
    <row r="235" spans="1:4" s="10" customFormat="1" x14ac:dyDescent="0.2">
      <c r="A235" s="134">
        <v>611200</v>
      </c>
      <c r="B235" s="23" t="s">
        <v>224</v>
      </c>
      <c r="C235" s="32">
        <v>844800</v>
      </c>
      <c r="D235" s="32">
        <v>0</v>
      </c>
    </row>
    <row r="236" spans="1:4" s="4" customFormat="1" x14ac:dyDescent="0.2">
      <c r="A236" s="22">
        <v>611400</v>
      </c>
      <c r="B236" s="23" t="s">
        <v>173</v>
      </c>
      <c r="C236" s="32">
        <v>0</v>
      </c>
      <c r="D236" s="32">
        <v>0</v>
      </c>
    </row>
    <row r="237" spans="1:4" s="29" customFormat="1" ht="40.5" x14ac:dyDescent="0.2">
      <c r="A237" s="140">
        <v>618000</v>
      </c>
      <c r="B237" s="140" t="s">
        <v>115</v>
      </c>
      <c r="C237" s="55">
        <f t="shared" ref="C237" si="211">C238+C239</f>
        <v>366500</v>
      </c>
      <c r="D237" s="55">
        <f t="shared" ref="D237" si="212">D238+D239</f>
        <v>0</v>
      </c>
    </row>
    <row r="238" spans="1:4" s="4" customFormat="1" x14ac:dyDescent="0.2">
      <c r="A238" s="22">
        <v>618100</v>
      </c>
      <c r="B238" s="23" t="s">
        <v>174</v>
      </c>
      <c r="C238" s="32">
        <v>366500</v>
      </c>
      <c r="D238" s="32">
        <v>0</v>
      </c>
    </row>
    <row r="239" spans="1:4" s="4" customFormat="1" ht="40.5" x14ac:dyDescent="0.2">
      <c r="A239" s="22">
        <v>618200</v>
      </c>
      <c r="B239" s="23" t="s">
        <v>175</v>
      </c>
      <c r="C239" s="32">
        <v>0</v>
      </c>
      <c r="D239" s="32">
        <v>0</v>
      </c>
    </row>
    <row r="240" spans="1:4" s="10" customFormat="1" x14ac:dyDescent="0.2">
      <c r="A240" s="28"/>
      <c r="B240" s="110" t="s">
        <v>15</v>
      </c>
      <c r="C240" s="45">
        <f t="shared" ref="C240" si="213">C241-C245</f>
        <v>173221200</v>
      </c>
      <c r="D240" s="45">
        <f t="shared" ref="D240" si="214">D241-D245</f>
        <v>-1000</v>
      </c>
    </row>
    <row r="241" spans="1:4" s="10" customFormat="1" x14ac:dyDescent="0.2">
      <c r="A241" s="53">
        <v>920000</v>
      </c>
      <c r="B241" s="110" t="s">
        <v>176</v>
      </c>
      <c r="C241" s="45">
        <f t="shared" ref="C241:D241" si="215">C242</f>
        <v>1161517900</v>
      </c>
      <c r="D241" s="45">
        <f t="shared" si="215"/>
        <v>0</v>
      </c>
    </row>
    <row r="242" spans="1:4" s="10" customFormat="1" x14ac:dyDescent="0.2">
      <c r="A242" s="54">
        <v>921000</v>
      </c>
      <c r="B242" s="123" t="s">
        <v>117</v>
      </c>
      <c r="C242" s="55">
        <f t="shared" ref="C242" si="216">SUM(C243:C244)</f>
        <v>1161517900</v>
      </c>
      <c r="D242" s="55">
        <f t="shared" ref="D242" si="217">SUM(D243:D244)</f>
        <v>0</v>
      </c>
    </row>
    <row r="243" spans="1:4" s="10" customFormat="1" x14ac:dyDescent="0.2">
      <c r="A243" s="28">
        <v>921100</v>
      </c>
      <c r="B243" s="121" t="s">
        <v>177</v>
      </c>
      <c r="C243" s="32">
        <v>692050900</v>
      </c>
      <c r="D243" s="32">
        <v>0</v>
      </c>
    </row>
    <row r="244" spans="1:4" s="10" customFormat="1" x14ac:dyDescent="0.2">
      <c r="A244" s="28">
        <v>921200</v>
      </c>
      <c r="B244" s="121" t="s">
        <v>178</v>
      </c>
      <c r="C244" s="32">
        <v>469467000</v>
      </c>
      <c r="D244" s="32">
        <v>0</v>
      </c>
    </row>
    <row r="245" spans="1:4" s="36" customFormat="1" x14ac:dyDescent="0.2">
      <c r="A245" s="20">
        <v>620000</v>
      </c>
      <c r="B245" s="25" t="s">
        <v>179</v>
      </c>
      <c r="C245" s="55">
        <f t="shared" ref="C245" si="218">C246+C251</f>
        <v>988296700</v>
      </c>
      <c r="D245" s="55">
        <f>D246+D251</f>
        <v>1000</v>
      </c>
    </row>
    <row r="246" spans="1:4" s="36" customFormat="1" x14ac:dyDescent="0.2">
      <c r="A246" s="20">
        <v>621000</v>
      </c>
      <c r="B246" s="25" t="s">
        <v>119</v>
      </c>
      <c r="C246" s="55">
        <f t="shared" ref="C246" si="219">SUM(C247:C250)</f>
        <v>988296700</v>
      </c>
      <c r="D246" s="55">
        <f t="shared" ref="D246" si="220">SUM(D247:D250)</f>
        <v>0</v>
      </c>
    </row>
    <row r="247" spans="1:4" s="4" customFormat="1" x14ac:dyDescent="0.2">
      <c r="A247" s="22">
        <v>621100</v>
      </c>
      <c r="B247" s="23" t="s">
        <v>180</v>
      </c>
      <c r="C247" s="32">
        <v>572392600</v>
      </c>
      <c r="D247" s="32">
        <v>0</v>
      </c>
    </row>
    <row r="248" spans="1:4" s="4" customFormat="1" x14ac:dyDescent="0.2">
      <c r="A248" s="22">
        <v>621300</v>
      </c>
      <c r="B248" s="23" t="s">
        <v>181</v>
      </c>
      <c r="C248" s="32">
        <v>46407200</v>
      </c>
      <c r="D248" s="32">
        <v>0</v>
      </c>
    </row>
    <row r="249" spans="1:4" s="4" customFormat="1" ht="18.75" customHeight="1" x14ac:dyDescent="0.2">
      <c r="A249" s="22">
        <v>621400</v>
      </c>
      <c r="B249" s="23" t="s">
        <v>182</v>
      </c>
      <c r="C249" s="32">
        <v>363276600</v>
      </c>
      <c r="D249" s="32">
        <v>0</v>
      </c>
    </row>
    <row r="250" spans="1:4" s="4" customFormat="1" x14ac:dyDescent="0.2">
      <c r="A250" s="22">
        <v>621900</v>
      </c>
      <c r="B250" s="23" t="s">
        <v>183</v>
      </c>
      <c r="C250" s="32">
        <v>6220300</v>
      </c>
      <c r="D250" s="32">
        <v>0</v>
      </c>
    </row>
    <row r="251" spans="1:4" s="29" customFormat="1" ht="40.5" x14ac:dyDescent="0.2">
      <c r="A251" s="20">
        <v>628000</v>
      </c>
      <c r="B251" s="25" t="s">
        <v>120</v>
      </c>
      <c r="C251" s="55">
        <f t="shared" ref="C251:D251" si="221">C252</f>
        <v>0</v>
      </c>
      <c r="D251" s="55">
        <f t="shared" si="221"/>
        <v>1000</v>
      </c>
    </row>
    <row r="252" spans="1:4" s="4" customFormat="1" ht="40.5" x14ac:dyDescent="0.2">
      <c r="A252" s="22">
        <v>628200</v>
      </c>
      <c r="B252" s="23" t="s">
        <v>184</v>
      </c>
      <c r="C252" s="32">
        <v>0</v>
      </c>
      <c r="D252" s="32">
        <v>1000</v>
      </c>
    </row>
    <row r="253" spans="1:4" s="84" customFormat="1" x14ac:dyDescent="0.2">
      <c r="A253" s="44"/>
      <c r="B253" s="110" t="s">
        <v>37</v>
      </c>
      <c r="C253" s="45">
        <f t="shared" ref="C253" si="222">C254-C263</f>
        <v>-15324100</v>
      </c>
      <c r="D253" s="45">
        <f t="shared" ref="D253" si="223">D254-D263</f>
        <v>-25994400</v>
      </c>
    </row>
    <row r="254" spans="1:4" s="10" customFormat="1" x14ac:dyDescent="0.2">
      <c r="A254" s="53">
        <v>930000</v>
      </c>
      <c r="B254" s="110" t="s">
        <v>185</v>
      </c>
      <c r="C254" s="55">
        <f t="shared" ref="C254" si="224">C255+C260</f>
        <v>39630500</v>
      </c>
      <c r="D254" s="55">
        <f t="shared" ref="D254" si="225">D255+D260</f>
        <v>56112000</v>
      </c>
    </row>
    <row r="255" spans="1:4" s="36" customFormat="1" x14ac:dyDescent="0.2">
      <c r="A255" s="54">
        <v>931000</v>
      </c>
      <c r="B255" s="123" t="s">
        <v>122</v>
      </c>
      <c r="C255" s="55">
        <f t="shared" ref="C255" si="226">SUM(C256:C259)</f>
        <v>11098500</v>
      </c>
      <c r="D255" s="55">
        <f t="shared" ref="D255" si="227">SUM(D256:D259)</f>
        <v>55846500</v>
      </c>
    </row>
    <row r="256" spans="1:4" x14ac:dyDescent="0.2">
      <c r="A256" s="28">
        <v>931100</v>
      </c>
      <c r="B256" s="121" t="s">
        <v>186</v>
      </c>
      <c r="C256" s="98">
        <v>0</v>
      </c>
      <c r="D256" s="98">
        <v>1140800</v>
      </c>
    </row>
    <row r="257" spans="1:4" x14ac:dyDescent="0.2">
      <c r="A257" s="28">
        <v>931200</v>
      </c>
      <c r="B257" s="121" t="s">
        <v>187</v>
      </c>
      <c r="C257" s="98">
        <v>5734500</v>
      </c>
      <c r="D257" s="98">
        <v>54440500</v>
      </c>
    </row>
    <row r="258" spans="1:4" x14ac:dyDescent="0.2">
      <c r="A258" s="28">
        <v>931300</v>
      </c>
      <c r="B258" s="121" t="s">
        <v>188</v>
      </c>
      <c r="C258" s="98">
        <v>5334000</v>
      </c>
      <c r="D258" s="98">
        <v>1000</v>
      </c>
    </row>
    <row r="259" spans="1:4" x14ac:dyDescent="0.2">
      <c r="A259" s="28">
        <v>931900</v>
      </c>
      <c r="B259" s="121" t="s">
        <v>122</v>
      </c>
      <c r="C259" s="98">
        <v>30000</v>
      </c>
      <c r="D259" s="98">
        <v>264200</v>
      </c>
    </row>
    <row r="260" spans="1:4" s="142" customFormat="1" ht="38.25" customHeight="1" x14ac:dyDescent="0.2">
      <c r="A260" s="54">
        <v>938000</v>
      </c>
      <c r="B260" s="123" t="s">
        <v>123</v>
      </c>
      <c r="C260" s="141">
        <f t="shared" ref="C260" si="228">C261+C262</f>
        <v>28532000</v>
      </c>
      <c r="D260" s="141">
        <f t="shared" ref="D260" si="229">D261+D262</f>
        <v>265500</v>
      </c>
    </row>
    <row r="261" spans="1:4" x14ac:dyDescent="0.2">
      <c r="A261" s="28">
        <v>938100</v>
      </c>
      <c r="B261" s="121" t="s">
        <v>189</v>
      </c>
      <c r="C261" s="98">
        <v>28202000</v>
      </c>
      <c r="D261" s="98">
        <v>59000</v>
      </c>
    </row>
    <row r="262" spans="1:4" ht="40.5" x14ac:dyDescent="0.2">
      <c r="A262" s="28">
        <v>938200</v>
      </c>
      <c r="B262" s="121" t="s">
        <v>190</v>
      </c>
      <c r="C262" s="98">
        <v>330000</v>
      </c>
      <c r="D262" s="98">
        <v>206500</v>
      </c>
    </row>
    <row r="263" spans="1:4" s="142" customFormat="1" x14ac:dyDescent="0.2">
      <c r="A263" s="20">
        <v>630000</v>
      </c>
      <c r="B263" s="25" t="s">
        <v>191</v>
      </c>
      <c r="C263" s="141">
        <f t="shared" ref="C263" si="230">C264+C269</f>
        <v>54954600</v>
      </c>
      <c r="D263" s="141">
        <f t="shared" ref="D263" si="231">D264+D269</f>
        <v>82106400</v>
      </c>
    </row>
    <row r="264" spans="1:4" s="142" customFormat="1" x14ac:dyDescent="0.2">
      <c r="A264" s="20">
        <v>631000</v>
      </c>
      <c r="B264" s="25" t="s">
        <v>192</v>
      </c>
      <c r="C264" s="141">
        <f t="shared" ref="C264" si="232">SUM(C265:C268)</f>
        <v>27612500</v>
      </c>
      <c r="D264" s="141">
        <f t="shared" ref="D264" si="233">SUM(D265:D268)</f>
        <v>81823200</v>
      </c>
    </row>
    <row r="265" spans="1:4" x14ac:dyDescent="0.2">
      <c r="A265" s="22">
        <v>631100</v>
      </c>
      <c r="B265" s="23" t="s">
        <v>193</v>
      </c>
      <c r="C265" s="98">
        <v>1135100</v>
      </c>
      <c r="D265" s="98">
        <v>1390700</v>
      </c>
    </row>
    <row r="266" spans="1:4" x14ac:dyDescent="0.2">
      <c r="A266" s="22">
        <v>631200</v>
      </c>
      <c r="B266" s="23" t="s">
        <v>194</v>
      </c>
      <c r="C266" s="98">
        <v>5736300</v>
      </c>
      <c r="D266" s="98">
        <v>79403700</v>
      </c>
    </row>
    <row r="267" spans="1:4" x14ac:dyDescent="0.2">
      <c r="A267" s="22">
        <v>631300</v>
      </c>
      <c r="B267" s="23" t="s">
        <v>195</v>
      </c>
      <c r="C267" s="98">
        <v>23200</v>
      </c>
      <c r="D267" s="98">
        <v>11000</v>
      </c>
    </row>
    <row r="268" spans="1:4" x14ac:dyDescent="0.2">
      <c r="A268" s="22">
        <v>631900</v>
      </c>
      <c r="B268" s="23" t="s">
        <v>125</v>
      </c>
      <c r="C268" s="98">
        <v>20717900</v>
      </c>
      <c r="D268" s="98">
        <v>1017800</v>
      </c>
    </row>
    <row r="269" spans="1:4" s="142" customFormat="1" ht="36" customHeight="1" x14ac:dyDescent="0.2">
      <c r="A269" s="20">
        <v>638000</v>
      </c>
      <c r="B269" s="25" t="s">
        <v>126</v>
      </c>
      <c r="C269" s="141">
        <f t="shared" ref="C269" si="234">C270+C271</f>
        <v>27342100</v>
      </c>
      <c r="D269" s="141">
        <f t="shared" ref="D269" si="235">D270+D271</f>
        <v>283200</v>
      </c>
    </row>
    <row r="270" spans="1:4" ht="36" customHeight="1" x14ac:dyDescent="0.2">
      <c r="A270" s="22">
        <v>638100</v>
      </c>
      <c r="B270" s="23" t="s">
        <v>196</v>
      </c>
      <c r="C270" s="98">
        <v>26011100</v>
      </c>
      <c r="D270" s="98">
        <v>283200</v>
      </c>
    </row>
    <row r="271" spans="1:4" ht="40.5" x14ac:dyDescent="0.2">
      <c r="A271" s="143">
        <v>638200</v>
      </c>
      <c r="B271" s="88" t="s">
        <v>197</v>
      </c>
      <c r="C271" s="98">
        <v>1331000</v>
      </c>
      <c r="D271" s="98">
        <v>0</v>
      </c>
    </row>
    <row r="272" spans="1:4" s="84" customFormat="1" ht="40.5" x14ac:dyDescent="0.2">
      <c r="A272" s="144" t="s">
        <v>1</v>
      </c>
      <c r="B272" s="145" t="s">
        <v>41</v>
      </c>
      <c r="C272" s="84">
        <v>0</v>
      </c>
      <c r="D272" s="146">
        <v>38032700</v>
      </c>
    </row>
    <row r="275" spans="1:4" ht="42.75" customHeight="1" x14ac:dyDescent="0.2">
      <c r="A275" s="164" t="s">
        <v>38</v>
      </c>
      <c r="B275" s="164"/>
      <c r="C275" s="164"/>
      <c r="D275" s="164"/>
    </row>
    <row r="277" spans="1:4" ht="111.75" customHeight="1" x14ac:dyDescent="0.2">
      <c r="A277" s="147" t="s">
        <v>44</v>
      </c>
      <c r="B277" s="147" t="s">
        <v>45</v>
      </c>
      <c r="C277" s="9" t="s">
        <v>57</v>
      </c>
      <c r="D277" s="9" t="s">
        <v>259</v>
      </c>
    </row>
    <row r="278" spans="1:4" x14ac:dyDescent="0.2">
      <c r="A278" s="91">
        <v>1</v>
      </c>
      <c r="B278" s="91">
        <v>2</v>
      </c>
      <c r="C278" s="93">
        <v>3</v>
      </c>
      <c r="D278" s="93">
        <v>4</v>
      </c>
    </row>
    <row r="279" spans="1:4" x14ac:dyDescent="0.2">
      <c r="A279" s="14" t="s">
        <v>5</v>
      </c>
      <c r="B279" s="23" t="s">
        <v>225</v>
      </c>
      <c r="C279" s="89">
        <v>580476145</v>
      </c>
      <c r="D279" s="89">
        <v>185900</v>
      </c>
    </row>
    <row r="280" spans="1:4" x14ac:dyDescent="0.2">
      <c r="A280" s="14" t="s">
        <v>6</v>
      </c>
      <c r="B280" s="23" t="s">
        <v>42</v>
      </c>
      <c r="C280" s="89">
        <v>0</v>
      </c>
      <c r="D280" s="89">
        <v>0</v>
      </c>
    </row>
    <row r="281" spans="1:4" x14ac:dyDescent="0.2">
      <c r="A281" s="148" t="s">
        <v>7</v>
      </c>
      <c r="B281" s="23" t="s">
        <v>68</v>
      </c>
      <c r="C281" s="89">
        <v>386284055</v>
      </c>
      <c r="D281" s="89">
        <v>14162700</v>
      </c>
    </row>
    <row r="282" spans="1:4" x14ac:dyDescent="0.2">
      <c r="A282" s="148" t="s">
        <v>8</v>
      </c>
      <c r="B282" s="23" t="s">
        <v>49</v>
      </c>
      <c r="C282" s="89">
        <v>288487500</v>
      </c>
      <c r="D282" s="89">
        <v>148690100</v>
      </c>
    </row>
    <row r="283" spans="1:4" x14ac:dyDescent="0.2">
      <c r="A283" s="148" t="s">
        <v>9</v>
      </c>
      <c r="B283" s="23" t="s">
        <v>226</v>
      </c>
      <c r="C283" s="89">
        <v>3750400.0000000005</v>
      </c>
      <c r="D283" s="89">
        <v>0</v>
      </c>
    </row>
    <row r="284" spans="1:4" x14ac:dyDescent="0.2">
      <c r="A284" s="148" t="s">
        <v>10</v>
      </c>
      <c r="B284" s="23" t="s">
        <v>205</v>
      </c>
      <c r="C284" s="89">
        <v>135538600</v>
      </c>
      <c r="D284" s="89">
        <v>0</v>
      </c>
    </row>
    <row r="285" spans="1:4" x14ac:dyDescent="0.2">
      <c r="A285" s="148" t="s">
        <v>11</v>
      </c>
      <c r="B285" s="23" t="s">
        <v>56</v>
      </c>
      <c r="C285" s="89">
        <v>346981894</v>
      </c>
      <c r="D285" s="89">
        <v>0</v>
      </c>
    </row>
    <row r="286" spans="1:4" x14ac:dyDescent="0.2">
      <c r="A286" s="148" t="s">
        <v>12</v>
      </c>
      <c r="B286" s="23" t="s">
        <v>198</v>
      </c>
      <c r="C286" s="89">
        <v>55058199.999999993</v>
      </c>
      <c r="D286" s="89">
        <v>0</v>
      </c>
    </row>
    <row r="287" spans="1:4" x14ac:dyDescent="0.2">
      <c r="A287" s="148" t="s">
        <v>13</v>
      </c>
      <c r="B287" s="23" t="s">
        <v>43</v>
      </c>
      <c r="C287" s="89">
        <v>569507699.99792469</v>
      </c>
      <c r="D287" s="89">
        <v>31572700</v>
      </c>
    </row>
    <row r="288" spans="1:4" x14ac:dyDescent="0.2">
      <c r="A288" s="148">
        <v>10</v>
      </c>
      <c r="B288" s="23" t="s">
        <v>227</v>
      </c>
      <c r="C288" s="89">
        <v>2109936106</v>
      </c>
      <c r="D288" s="89">
        <v>0</v>
      </c>
    </row>
    <row r="289" spans="1:4" s="84" customFormat="1" x14ac:dyDescent="0.2">
      <c r="A289" s="163" t="s">
        <v>16</v>
      </c>
      <c r="B289" s="163"/>
      <c r="C289" s="149">
        <f t="shared" ref="C289" si="236">SUM(C279:C288)</f>
        <v>4476020599.9979248</v>
      </c>
      <c r="D289" s="149">
        <f t="shared" ref="D289" si="237">SUM(D279:D288)</f>
        <v>194611400</v>
      </c>
    </row>
    <row r="291" spans="1:4" x14ac:dyDescent="0.2">
      <c r="D291" s="89"/>
    </row>
  </sheetData>
  <mergeCells count="4">
    <mergeCell ref="A289:B289"/>
    <mergeCell ref="A275:D275"/>
    <mergeCell ref="A72:D72"/>
    <mergeCell ref="A141:D141"/>
  </mergeCells>
  <printOptions horizontalCentered="1"/>
  <pageMargins left="0" right="0" top="0" bottom="0" header="0" footer="0"/>
  <pageSetup paperSize="9" scale="48" firstPageNumber="4" orientation="portrait" useFirstPageNumber="1" r:id="rId1"/>
  <headerFooter>
    <oddFooter>&amp;C&amp;P</oddFooter>
  </headerFooter>
  <rowBreaks count="6" manualBreakCount="6">
    <brk id="70" max="16383" man="1"/>
    <brk id="123" max="16383" man="1"/>
    <brk id="140" max="16383" man="1"/>
    <brk id="194" max="16383" man="1"/>
    <brk id="219" max="16383" man="1"/>
    <brk id="273" max="5" man="1"/>
  </rowBreaks>
  <ignoredErrors>
    <ignoredError sqref="C289:D28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46"/>
  <sheetViews>
    <sheetView view="pageBreakPreview" zoomScale="70" zoomScaleNormal="70" zoomScaleSheetLayoutView="70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D10" sqref="D10"/>
    </sheetView>
  </sheetViews>
  <sheetFormatPr defaultColWidth="9.140625" defaultRowHeight="20.25" x14ac:dyDescent="0.2"/>
  <cols>
    <col min="1" max="1" width="17.140625" style="22" customWidth="1"/>
    <col min="2" max="2" width="114" style="47" customWidth="1"/>
    <col min="3" max="4" width="25.140625" style="3" customWidth="1"/>
    <col min="5" max="5" width="10.7109375" style="10" bestFit="1" customWidth="1"/>
    <col min="6" max="6" width="9.140625" style="10"/>
    <col min="7" max="7" width="14" style="10" bestFit="1" customWidth="1"/>
    <col min="8" max="16384" width="9.140625" style="10"/>
  </cols>
  <sheetData>
    <row r="1" spans="1:4" s="4" customFormat="1" x14ac:dyDescent="0.2">
      <c r="A1" s="1" t="s">
        <v>228</v>
      </c>
      <c r="B1" s="2"/>
      <c r="C1" s="3"/>
      <c r="D1" s="3"/>
    </row>
    <row r="2" spans="1:4" s="4" customFormat="1" x14ac:dyDescent="0.2">
      <c r="A2" s="5"/>
      <c r="B2" s="6"/>
      <c r="C2" s="7"/>
      <c r="D2" s="7"/>
    </row>
    <row r="3" spans="1:4" ht="124.5" customHeight="1" x14ac:dyDescent="0.2">
      <c r="A3" s="8" t="s">
        <v>44</v>
      </c>
      <c r="B3" s="8" t="s">
        <v>47</v>
      </c>
      <c r="C3" s="9" t="s">
        <v>279</v>
      </c>
      <c r="D3" s="9" t="s">
        <v>259</v>
      </c>
    </row>
    <row r="4" spans="1:4" s="13" customFormat="1" ht="18" customHeight="1" x14ac:dyDescent="0.2">
      <c r="A4" s="11">
        <v>1</v>
      </c>
      <c r="B4" s="12">
        <v>2</v>
      </c>
      <c r="C4" s="11">
        <v>3</v>
      </c>
      <c r="D4" s="11">
        <v>4</v>
      </c>
    </row>
    <row r="5" spans="1:4" x14ac:dyDescent="0.2">
      <c r="A5" s="14"/>
      <c r="B5" s="15"/>
      <c r="C5" s="16"/>
      <c r="D5" s="16"/>
    </row>
    <row r="6" spans="1:4" x14ac:dyDescent="0.2">
      <c r="A6" s="43"/>
      <c r="B6" s="44"/>
      <c r="C6" s="45"/>
      <c r="D6" s="45"/>
    </row>
    <row r="7" spans="1:4" ht="20.25" customHeight="1" x14ac:dyDescent="0.2">
      <c r="A7" s="46"/>
      <c r="C7" s="48"/>
      <c r="D7" s="48"/>
    </row>
    <row r="8" spans="1:4" ht="20.25" customHeight="1" x14ac:dyDescent="0.2">
      <c r="A8" s="49" t="s">
        <v>229</v>
      </c>
      <c r="B8" s="18"/>
      <c r="C8" s="48"/>
      <c r="D8" s="48"/>
    </row>
    <row r="9" spans="1:4" ht="20.25" customHeight="1" x14ac:dyDescent="0.2">
      <c r="A9" s="50"/>
      <c r="B9" s="51" t="s">
        <v>2</v>
      </c>
      <c r="C9" s="48"/>
      <c r="D9" s="48"/>
    </row>
    <row r="10" spans="1:4" s="42" customFormat="1" ht="20.25" customHeight="1" x14ac:dyDescent="0.2">
      <c r="A10" s="17"/>
      <c r="B10" s="18"/>
      <c r="C10" s="52"/>
      <c r="D10" s="52"/>
    </row>
    <row r="11" spans="1:4" ht="20.25" customHeight="1" x14ac:dyDescent="0.2">
      <c r="A11" s="17"/>
      <c r="B11" s="18"/>
      <c r="C11" s="48"/>
      <c r="D11" s="48"/>
    </row>
    <row r="12" spans="1:4" s="4" customFormat="1" x14ac:dyDescent="0.2">
      <c r="A12" s="22" t="s">
        <v>524</v>
      </c>
      <c r="B12" s="23"/>
      <c r="C12" s="48"/>
      <c r="D12" s="48"/>
    </row>
    <row r="13" spans="1:4" s="4" customFormat="1" x14ac:dyDescent="0.2">
      <c r="A13" s="22" t="s">
        <v>233</v>
      </c>
      <c r="B13" s="23"/>
      <c r="C13" s="48"/>
      <c r="D13" s="48"/>
    </row>
    <row r="14" spans="1:4" s="4" customFormat="1" x14ac:dyDescent="0.2">
      <c r="A14" s="22" t="s">
        <v>310</v>
      </c>
      <c r="B14" s="23"/>
      <c r="C14" s="48"/>
      <c r="D14" s="48"/>
    </row>
    <row r="15" spans="1:4" s="4" customFormat="1" x14ac:dyDescent="0.2">
      <c r="A15" s="22" t="s">
        <v>525</v>
      </c>
      <c r="B15" s="23"/>
      <c r="C15" s="48"/>
      <c r="D15" s="48"/>
    </row>
    <row r="16" spans="1:4" s="4" customFormat="1" x14ac:dyDescent="0.2">
      <c r="A16" s="22"/>
      <c r="B16" s="53"/>
      <c r="C16" s="41"/>
      <c r="D16" s="41"/>
    </row>
    <row r="17" spans="1:5" x14ac:dyDescent="0.2">
      <c r="A17" s="54">
        <v>410000</v>
      </c>
      <c r="B17" s="21" t="s">
        <v>87</v>
      </c>
      <c r="C17" s="55">
        <f t="shared" ref="C17:D17" si="0">C18+C23</f>
        <v>47858200</v>
      </c>
      <c r="D17" s="55">
        <f t="shared" si="0"/>
        <v>0</v>
      </c>
      <c r="E17" s="81"/>
    </row>
    <row r="18" spans="1:5" x14ac:dyDescent="0.2">
      <c r="A18" s="54">
        <v>411000</v>
      </c>
      <c r="B18" s="21" t="s">
        <v>201</v>
      </c>
      <c r="C18" s="55">
        <f>SUM(C19:C22)</f>
        <v>3930000</v>
      </c>
      <c r="D18" s="55">
        <f>SUM(D19:D22)</f>
        <v>0</v>
      </c>
      <c r="E18" s="81"/>
    </row>
    <row r="19" spans="1:5" x14ac:dyDescent="0.2">
      <c r="A19" s="28">
        <v>411100</v>
      </c>
      <c r="B19" s="23" t="s">
        <v>88</v>
      </c>
      <c r="C19" s="32">
        <v>3755000</v>
      </c>
      <c r="D19" s="32">
        <v>0</v>
      </c>
      <c r="E19" s="81"/>
    </row>
    <row r="20" spans="1:5" x14ac:dyDescent="0.2">
      <c r="A20" s="28">
        <v>411200</v>
      </c>
      <c r="B20" s="23" t="s">
        <v>214</v>
      </c>
      <c r="C20" s="32">
        <v>130000</v>
      </c>
      <c r="D20" s="32">
        <v>0</v>
      </c>
      <c r="E20" s="81"/>
    </row>
    <row r="21" spans="1:5" ht="40.5" x14ac:dyDescent="0.2">
      <c r="A21" s="28">
        <v>411300</v>
      </c>
      <c r="B21" s="23" t="s">
        <v>89</v>
      </c>
      <c r="C21" s="32">
        <v>20000</v>
      </c>
      <c r="D21" s="32">
        <v>0</v>
      </c>
      <c r="E21" s="81"/>
    </row>
    <row r="22" spans="1:5" x14ac:dyDescent="0.2">
      <c r="A22" s="28">
        <v>411400</v>
      </c>
      <c r="B22" s="23" t="s">
        <v>90</v>
      </c>
      <c r="C22" s="32">
        <v>25000</v>
      </c>
      <c r="D22" s="32">
        <v>0</v>
      </c>
      <c r="E22" s="81"/>
    </row>
    <row r="23" spans="1:5" x14ac:dyDescent="0.2">
      <c r="A23" s="54">
        <v>412000</v>
      </c>
      <c r="B23" s="25" t="s">
        <v>206</v>
      </c>
      <c r="C23" s="55">
        <f>SUM(C24:C41)</f>
        <v>43928200</v>
      </c>
      <c r="D23" s="55">
        <f>SUM(D24:D41)</f>
        <v>0</v>
      </c>
      <c r="E23" s="81"/>
    </row>
    <row r="24" spans="1:5" x14ac:dyDescent="0.2">
      <c r="A24" s="28">
        <v>412100</v>
      </c>
      <c r="B24" s="27" t="s">
        <v>91</v>
      </c>
      <c r="C24" s="32">
        <v>60000</v>
      </c>
      <c r="D24" s="32">
        <v>0</v>
      </c>
      <c r="E24" s="81"/>
    </row>
    <row r="25" spans="1:5" x14ac:dyDescent="0.2">
      <c r="A25" s="28">
        <v>412200</v>
      </c>
      <c r="B25" s="23" t="s">
        <v>215</v>
      </c>
      <c r="C25" s="32">
        <v>320000</v>
      </c>
      <c r="D25" s="32">
        <v>0</v>
      </c>
      <c r="E25" s="81"/>
    </row>
    <row r="26" spans="1:5" x14ac:dyDescent="0.2">
      <c r="A26" s="28">
        <v>412300</v>
      </c>
      <c r="B26" s="23" t="s">
        <v>92</v>
      </c>
      <c r="C26" s="32">
        <v>200000</v>
      </c>
      <c r="D26" s="32">
        <v>0</v>
      </c>
      <c r="E26" s="81"/>
    </row>
    <row r="27" spans="1:5" x14ac:dyDescent="0.2">
      <c r="A27" s="28">
        <v>412400</v>
      </c>
      <c r="B27" s="23" t="s">
        <v>93</v>
      </c>
      <c r="C27" s="32">
        <v>24999.999999999996</v>
      </c>
      <c r="D27" s="32">
        <v>0</v>
      </c>
      <c r="E27" s="81"/>
    </row>
    <row r="28" spans="1:5" x14ac:dyDescent="0.2">
      <c r="A28" s="28">
        <v>412500</v>
      </c>
      <c r="B28" s="23" t="s">
        <v>94</v>
      </c>
      <c r="C28" s="32">
        <v>350000</v>
      </c>
      <c r="D28" s="32">
        <v>0</v>
      </c>
      <c r="E28" s="81"/>
    </row>
    <row r="29" spans="1:5" x14ac:dyDescent="0.2">
      <c r="A29" s="28">
        <v>412600</v>
      </c>
      <c r="B29" s="23" t="s">
        <v>216</v>
      </c>
      <c r="C29" s="32">
        <v>419999.99999999988</v>
      </c>
      <c r="D29" s="32">
        <v>0</v>
      </c>
      <c r="E29" s="81"/>
    </row>
    <row r="30" spans="1:5" x14ac:dyDescent="0.2">
      <c r="A30" s="28">
        <v>412700</v>
      </c>
      <c r="B30" s="23" t="s">
        <v>203</v>
      </c>
      <c r="C30" s="32">
        <v>499999.99999999965</v>
      </c>
      <c r="D30" s="32">
        <v>0</v>
      </c>
      <c r="E30" s="81"/>
    </row>
    <row r="31" spans="1:5" ht="20.25" customHeight="1" x14ac:dyDescent="0.2">
      <c r="A31" s="28">
        <v>412800</v>
      </c>
      <c r="B31" s="27" t="s">
        <v>217</v>
      </c>
      <c r="C31" s="32">
        <v>24999.999999999996</v>
      </c>
      <c r="D31" s="32">
        <v>0</v>
      </c>
      <c r="E31" s="81"/>
    </row>
    <row r="32" spans="1:5" x14ac:dyDescent="0.2">
      <c r="A32" s="28">
        <v>412900</v>
      </c>
      <c r="B32" s="27" t="s">
        <v>526</v>
      </c>
      <c r="C32" s="32">
        <v>10000</v>
      </c>
      <c r="D32" s="32">
        <v>0</v>
      </c>
      <c r="E32" s="81"/>
    </row>
    <row r="33" spans="1:5" x14ac:dyDescent="0.2">
      <c r="A33" s="28">
        <v>412900</v>
      </c>
      <c r="B33" s="27" t="s">
        <v>293</v>
      </c>
      <c r="C33" s="32">
        <v>710000</v>
      </c>
      <c r="D33" s="32">
        <v>0</v>
      </c>
      <c r="E33" s="81"/>
    </row>
    <row r="34" spans="1:5" x14ac:dyDescent="0.2">
      <c r="A34" s="28">
        <v>412900</v>
      </c>
      <c r="B34" s="27" t="s">
        <v>311</v>
      </c>
      <c r="C34" s="32">
        <v>250000.00000000006</v>
      </c>
      <c r="D34" s="32">
        <v>0</v>
      </c>
      <c r="E34" s="81"/>
    </row>
    <row r="35" spans="1:5" x14ac:dyDescent="0.2">
      <c r="A35" s="28">
        <v>412900</v>
      </c>
      <c r="B35" s="27" t="s">
        <v>312</v>
      </c>
      <c r="C35" s="32">
        <v>38500</v>
      </c>
      <c r="D35" s="32">
        <v>0</v>
      </c>
      <c r="E35" s="81"/>
    </row>
    <row r="36" spans="1:5" x14ac:dyDescent="0.2">
      <c r="A36" s="28">
        <v>412900</v>
      </c>
      <c r="B36" s="27" t="s">
        <v>313</v>
      </c>
      <c r="C36" s="32">
        <v>8000</v>
      </c>
      <c r="D36" s="32">
        <v>0</v>
      </c>
      <c r="E36" s="81"/>
    </row>
    <row r="37" spans="1:5" x14ac:dyDescent="0.2">
      <c r="A37" s="28">
        <v>412900</v>
      </c>
      <c r="B37" s="27" t="s">
        <v>294</v>
      </c>
      <c r="C37" s="32">
        <v>420000</v>
      </c>
      <c r="D37" s="32">
        <v>0</v>
      </c>
      <c r="E37" s="81"/>
    </row>
    <row r="38" spans="1:5" x14ac:dyDescent="0.2">
      <c r="A38" s="28">
        <v>412900</v>
      </c>
      <c r="B38" s="23" t="s">
        <v>295</v>
      </c>
      <c r="C38" s="32">
        <v>3000</v>
      </c>
      <c r="D38" s="32">
        <v>0</v>
      </c>
      <c r="E38" s="81"/>
    </row>
    <row r="39" spans="1:5" x14ac:dyDescent="0.2">
      <c r="A39" s="28">
        <v>412900</v>
      </c>
      <c r="B39" s="23" t="s">
        <v>527</v>
      </c>
      <c r="C39" s="32">
        <v>29000000</v>
      </c>
      <c r="D39" s="32">
        <v>0</v>
      </c>
      <c r="E39" s="81"/>
    </row>
    <row r="40" spans="1:5" x14ac:dyDescent="0.2">
      <c r="A40" s="28">
        <v>412900</v>
      </c>
      <c r="B40" s="23" t="s">
        <v>528</v>
      </c>
      <c r="C40" s="32">
        <v>10138700</v>
      </c>
      <c r="D40" s="32">
        <v>0</v>
      </c>
      <c r="E40" s="81"/>
    </row>
    <row r="41" spans="1:5" ht="40.5" x14ac:dyDescent="0.2">
      <c r="A41" s="28">
        <v>412900</v>
      </c>
      <c r="B41" s="23" t="s">
        <v>529</v>
      </c>
      <c r="C41" s="32">
        <v>1450000</v>
      </c>
      <c r="D41" s="32">
        <v>0</v>
      </c>
      <c r="E41" s="81"/>
    </row>
    <row r="42" spans="1:5" x14ac:dyDescent="0.2">
      <c r="A42" s="54">
        <v>510000</v>
      </c>
      <c r="B42" s="25" t="s">
        <v>152</v>
      </c>
      <c r="C42" s="55">
        <f>C43+C47</f>
        <v>8580000</v>
      </c>
      <c r="D42" s="55">
        <f>D43+D47</f>
        <v>0</v>
      </c>
      <c r="E42" s="81"/>
    </row>
    <row r="43" spans="1:5" x14ac:dyDescent="0.2">
      <c r="A43" s="54">
        <v>511000</v>
      </c>
      <c r="B43" s="25" t="s">
        <v>153</v>
      </c>
      <c r="C43" s="55">
        <f>SUM(C44:C46)</f>
        <v>8470000</v>
      </c>
      <c r="D43" s="55">
        <f>SUM(D44:D46)</f>
        <v>0</v>
      </c>
      <c r="E43" s="81"/>
    </row>
    <row r="44" spans="1:5" x14ac:dyDescent="0.2">
      <c r="A44" s="28">
        <v>511200</v>
      </c>
      <c r="B44" s="23" t="s">
        <v>155</v>
      </c>
      <c r="C44" s="32">
        <v>3929999.9999999991</v>
      </c>
      <c r="D44" s="32">
        <v>0</v>
      </c>
      <c r="E44" s="81"/>
    </row>
    <row r="45" spans="1:5" x14ac:dyDescent="0.2">
      <c r="A45" s="28">
        <v>511300</v>
      </c>
      <c r="B45" s="23" t="s">
        <v>156</v>
      </c>
      <c r="C45" s="32">
        <v>4250000</v>
      </c>
      <c r="D45" s="32">
        <v>0</v>
      </c>
      <c r="E45" s="81"/>
    </row>
    <row r="46" spans="1:5" x14ac:dyDescent="0.2">
      <c r="A46" s="28">
        <v>511700</v>
      </c>
      <c r="B46" s="23" t="s">
        <v>159</v>
      </c>
      <c r="C46" s="32">
        <v>290000</v>
      </c>
      <c r="D46" s="32">
        <v>0</v>
      </c>
      <c r="E46" s="81"/>
    </row>
    <row r="47" spans="1:5" x14ac:dyDescent="0.2">
      <c r="A47" s="54">
        <v>516000</v>
      </c>
      <c r="B47" s="25" t="s">
        <v>163</v>
      </c>
      <c r="C47" s="55">
        <f t="shared" ref="C47" si="1">C48</f>
        <v>110000</v>
      </c>
      <c r="D47" s="55">
        <f t="shared" ref="D47" si="2">D48</f>
        <v>0</v>
      </c>
      <c r="E47" s="81"/>
    </row>
    <row r="48" spans="1:5" x14ac:dyDescent="0.2">
      <c r="A48" s="28">
        <v>516100</v>
      </c>
      <c r="B48" s="23" t="s">
        <v>163</v>
      </c>
      <c r="C48" s="32">
        <v>110000</v>
      </c>
      <c r="D48" s="32">
        <v>0</v>
      </c>
      <c r="E48" s="81"/>
    </row>
    <row r="49" spans="1:5" s="36" customFormat="1" x14ac:dyDescent="0.2">
      <c r="A49" s="54">
        <v>630000</v>
      </c>
      <c r="B49" s="25" t="s">
        <v>191</v>
      </c>
      <c r="C49" s="55">
        <f t="shared" ref="C49:D49" si="3">C50</f>
        <v>50000</v>
      </c>
      <c r="D49" s="55">
        <f t="shared" si="3"/>
        <v>0</v>
      </c>
      <c r="E49" s="81"/>
    </row>
    <row r="50" spans="1:5" s="36" customFormat="1" x14ac:dyDescent="0.2">
      <c r="A50" s="54">
        <v>638000</v>
      </c>
      <c r="B50" s="25" t="s">
        <v>126</v>
      </c>
      <c r="C50" s="55">
        <f t="shared" ref="C50" si="4">C51</f>
        <v>50000</v>
      </c>
      <c r="D50" s="55">
        <f t="shared" ref="D50" si="5">D51</f>
        <v>0</v>
      </c>
      <c r="E50" s="81"/>
    </row>
    <row r="51" spans="1:5" x14ac:dyDescent="0.2">
      <c r="A51" s="28">
        <v>638100</v>
      </c>
      <c r="B51" s="23" t="s">
        <v>196</v>
      </c>
      <c r="C51" s="32">
        <v>50000</v>
      </c>
      <c r="D51" s="32">
        <v>0</v>
      </c>
      <c r="E51" s="81"/>
    </row>
    <row r="52" spans="1:5" x14ac:dyDescent="0.2">
      <c r="A52" s="56"/>
      <c r="B52" s="57" t="s">
        <v>230</v>
      </c>
      <c r="C52" s="58">
        <f>C17+C42+C49</f>
        <v>56488200</v>
      </c>
      <c r="D52" s="58">
        <f>D17+D42+D49</f>
        <v>0</v>
      </c>
      <c r="E52" s="81"/>
    </row>
    <row r="53" spans="1:5" s="4" customFormat="1" x14ac:dyDescent="0.2">
      <c r="A53" s="14"/>
      <c r="B53" s="59"/>
      <c r="C53" s="41"/>
      <c r="D53" s="41"/>
    </row>
    <row r="54" spans="1:5" s="4" customFormat="1" x14ac:dyDescent="0.2">
      <c r="A54" s="17"/>
      <c r="B54" s="18"/>
      <c r="C54" s="24"/>
      <c r="D54" s="24"/>
    </row>
    <row r="55" spans="1:5" s="4" customFormat="1" x14ac:dyDescent="0.2">
      <c r="A55" s="22" t="s">
        <v>530</v>
      </c>
      <c r="B55" s="25"/>
      <c r="C55" s="24"/>
      <c r="D55" s="24"/>
    </row>
    <row r="56" spans="1:5" s="4" customFormat="1" x14ac:dyDescent="0.2">
      <c r="A56" s="22" t="s">
        <v>234</v>
      </c>
      <c r="B56" s="25"/>
      <c r="C56" s="24"/>
      <c r="D56" s="24"/>
    </row>
    <row r="57" spans="1:5" s="4" customFormat="1" x14ac:dyDescent="0.2">
      <c r="A57" s="22" t="s">
        <v>314</v>
      </c>
      <c r="B57" s="25"/>
      <c r="C57" s="24"/>
      <c r="D57" s="24"/>
    </row>
    <row r="58" spans="1:5" s="4" customFormat="1" x14ac:dyDescent="0.2">
      <c r="A58" s="22" t="s">
        <v>525</v>
      </c>
      <c r="B58" s="25"/>
      <c r="C58" s="24"/>
      <c r="D58" s="24"/>
    </row>
    <row r="59" spans="1:5" s="4" customFormat="1" x14ac:dyDescent="0.2">
      <c r="A59" s="22"/>
      <c r="B59" s="53"/>
      <c r="C59" s="41"/>
      <c r="D59" s="41"/>
    </row>
    <row r="60" spans="1:5" s="4" customFormat="1" x14ac:dyDescent="0.2">
      <c r="A60" s="20">
        <v>410000</v>
      </c>
      <c r="B60" s="21" t="s">
        <v>87</v>
      </c>
      <c r="C60" s="19">
        <f t="shared" ref="C60:D60" si="6">C61+C66+C80+C83</f>
        <v>12093000</v>
      </c>
      <c r="D60" s="19">
        <f t="shared" si="6"/>
        <v>0</v>
      </c>
    </row>
    <row r="61" spans="1:5" s="4" customFormat="1" x14ac:dyDescent="0.2">
      <c r="A61" s="20">
        <v>411000</v>
      </c>
      <c r="B61" s="21" t="s">
        <v>201</v>
      </c>
      <c r="C61" s="19">
        <f>SUM(C62:C65)</f>
        <v>8415000</v>
      </c>
      <c r="D61" s="19">
        <f>SUM(D62:D65)</f>
        <v>0</v>
      </c>
    </row>
    <row r="62" spans="1:5" s="4" customFormat="1" x14ac:dyDescent="0.2">
      <c r="A62" s="22">
        <v>411100</v>
      </c>
      <c r="B62" s="23" t="s">
        <v>88</v>
      </c>
      <c r="C62" s="32">
        <v>7640000</v>
      </c>
      <c r="D62" s="32">
        <v>0</v>
      </c>
    </row>
    <row r="63" spans="1:5" s="4" customFormat="1" x14ac:dyDescent="0.2">
      <c r="A63" s="22">
        <v>411200</v>
      </c>
      <c r="B63" s="23" t="s">
        <v>214</v>
      </c>
      <c r="C63" s="32">
        <v>610000</v>
      </c>
      <c r="D63" s="32">
        <v>0</v>
      </c>
    </row>
    <row r="64" spans="1:5" s="4" customFormat="1" ht="40.5" x14ac:dyDescent="0.2">
      <c r="A64" s="22">
        <v>411300</v>
      </c>
      <c r="B64" s="23" t="s">
        <v>89</v>
      </c>
      <c r="C64" s="32">
        <v>70000</v>
      </c>
      <c r="D64" s="32">
        <v>0</v>
      </c>
    </row>
    <row r="65" spans="1:4" s="4" customFormat="1" x14ac:dyDescent="0.2">
      <c r="A65" s="22">
        <v>411400</v>
      </c>
      <c r="B65" s="23" t="s">
        <v>90</v>
      </c>
      <c r="C65" s="32">
        <v>95000</v>
      </c>
      <c r="D65" s="32">
        <v>0</v>
      </c>
    </row>
    <row r="66" spans="1:4" s="4" customFormat="1" x14ac:dyDescent="0.2">
      <c r="A66" s="20">
        <v>412000</v>
      </c>
      <c r="B66" s="25" t="s">
        <v>206</v>
      </c>
      <c r="C66" s="19">
        <f>SUM(C67:C79)</f>
        <v>3133000.0000000005</v>
      </c>
      <c r="D66" s="19">
        <f>SUM(D67:D79)</f>
        <v>0</v>
      </c>
    </row>
    <row r="67" spans="1:4" s="4" customFormat="1" x14ac:dyDescent="0.2">
      <c r="A67" s="22">
        <v>412200</v>
      </c>
      <c r="B67" s="23" t="s">
        <v>215</v>
      </c>
      <c r="C67" s="32">
        <v>180000</v>
      </c>
      <c r="D67" s="32">
        <v>0</v>
      </c>
    </row>
    <row r="68" spans="1:4" s="4" customFormat="1" x14ac:dyDescent="0.2">
      <c r="A68" s="22">
        <v>412300</v>
      </c>
      <c r="B68" s="23" t="s">
        <v>92</v>
      </c>
      <c r="C68" s="32">
        <v>105000</v>
      </c>
      <c r="D68" s="32">
        <v>0</v>
      </c>
    </row>
    <row r="69" spans="1:4" s="4" customFormat="1" x14ac:dyDescent="0.2">
      <c r="A69" s="22">
        <v>412500</v>
      </c>
      <c r="B69" s="23" t="s">
        <v>94</v>
      </c>
      <c r="C69" s="32">
        <v>125000</v>
      </c>
      <c r="D69" s="32">
        <v>0</v>
      </c>
    </row>
    <row r="70" spans="1:4" s="4" customFormat="1" x14ac:dyDescent="0.2">
      <c r="A70" s="22">
        <v>412600</v>
      </c>
      <c r="B70" s="23" t="s">
        <v>216</v>
      </c>
      <c r="C70" s="32">
        <v>350000</v>
      </c>
      <c r="D70" s="32">
        <v>0</v>
      </c>
    </row>
    <row r="71" spans="1:4" s="4" customFormat="1" x14ac:dyDescent="0.2">
      <c r="A71" s="22">
        <v>412600</v>
      </c>
      <c r="B71" s="23" t="s">
        <v>531</v>
      </c>
      <c r="C71" s="32">
        <v>240000</v>
      </c>
      <c r="D71" s="32">
        <v>0</v>
      </c>
    </row>
    <row r="72" spans="1:4" s="4" customFormat="1" x14ac:dyDescent="0.2">
      <c r="A72" s="22">
        <v>412700</v>
      </c>
      <c r="B72" s="23" t="s">
        <v>203</v>
      </c>
      <c r="C72" s="32">
        <v>199999.9999999998</v>
      </c>
      <c r="D72" s="32">
        <v>0</v>
      </c>
    </row>
    <row r="73" spans="1:4" s="4" customFormat="1" ht="20.25" customHeight="1" x14ac:dyDescent="0.2">
      <c r="A73" s="22">
        <v>412800</v>
      </c>
      <c r="B73" s="23" t="s">
        <v>217</v>
      </c>
      <c r="C73" s="32">
        <v>7000</v>
      </c>
      <c r="D73" s="32">
        <v>0</v>
      </c>
    </row>
    <row r="74" spans="1:4" s="4" customFormat="1" x14ac:dyDescent="0.2">
      <c r="A74" s="22">
        <v>412900</v>
      </c>
      <c r="B74" s="27" t="s">
        <v>526</v>
      </c>
      <c r="C74" s="32">
        <v>4000</v>
      </c>
      <c r="D74" s="32">
        <v>0</v>
      </c>
    </row>
    <row r="75" spans="1:4" s="4" customFormat="1" x14ac:dyDescent="0.2">
      <c r="A75" s="22">
        <v>412900</v>
      </c>
      <c r="B75" s="23" t="s">
        <v>532</v>
      </c>
      <c r="C75" s="32">
        <v>1600000</v>
      </c>
      <c r="D75" s="32">
        <v>0</v>
      </c>
    </row>
    <row r="76" spans="1:4" s="4" customFormat="1" x14ac:dyDescent="0.2">
      <c r="A76" s="22">
        <v>412900</v>
      </c>
      <c r="B76" s="23" t="s">
        <v>293</v>
      </c>
      <c r="C76" s="32">
        <v>240000.00000000029</v>
      </c>
      <c r="D76" s="32">
        <v>0</v>
      </c>
    </row>
    <row r="77" spans="1:4" s="4" customFormat="1" x14ac:dyDescent="0.2">
      <c r="A77" s="22">
        <v>412900</v>
      </c>
      <c r="B77" s="27" t="s">
        <v>311</v>
      </c>
      <c r="C77" s="32">
        <v>50000</v>
      </c>
      <c r="D77" s="32">
        <v>0</v>
      </c>
    </row>
    <row r="78" spans="1:4" s="4" customFormat="1" x14ac:dyDescent="0.2">
      <c r="A78" s="22">
        <v>412900</v>
      </c>
      <c r="B78" s="27" t="s">
        <v>312</v>
      </c>
      <c r="C78" s="32">
        <v>12000</v>
      </c>
      <c r="D78" s="32">
        <v>0</v>
      </c>
    </row>
    <row r="79" spans="1:4" s="4" customFormat="1" x14ac:dyDescent="0.2">
      <c r="A79" s="22">
        <v>412900</v>
      </c>
      <c r="B79" s="23" t="s">
        <v>313</v>
      </c>
      <c r="C79" s="32">
        <v>20000</v>
      </c>
      <c r="D79" s="32">
        <v>0</v>
      </c>
    </row>
    <row r="80" spans="1:4" s="4" customFormat="1" x14ac:dyDescent="0.2">
      <c r="A80" s="20">
        <v>415000</v>
      </c>
      <c r="B80" s="25" t="s">
        <v>50</v>
      </c>
      <c r="C80" s="19">
        <f>SUM(C81:C82)</f>
        <v>530000</v>
      </c>
      <c r="D80" s="19">
        <f>SUM(D81:D82)</f>
        <v>0</v>
      </c>
    </row>
    <row r="81" spans="1:4" s="4" customFormat="1" x14ac:dyDescent="0.2">
      <c r="A81" s="22">
        <v>415200</v>
      </c>
      <c r="B81" s="23" t="s">
        <v>491</v>
      </c>
      <c r="C81" s="32">
        <v>500000</v>
      </c>
      <c r="D81" s="32">
        <v>0</v>
      </c>
    </row>
    <row r="82" spans="1:4" s="4" customFormat="1" x14ac:dyDescent="0.2">
      <c r="A82" s="22">
        <v>415200</v>
      </c>
      <c r="B82" s="23" t="s">
        <v>315</v>
      </c>
      <c r="C82" s="32">
        <v>30000</v>
      </c>
      <c r="D82" s="32">
        <v>0</v>
      </c>
    </row>
    <row r="83" spans="1:4" s="29" customFormat="1" x14ac:dyDescent="0.2">
      <c r="A83" s="54">
        <v>416000</v>
      </c>
      <c r="B83" s="25" t="s">
        <v>208</v>
      </c>
      <c r="C83" s="19">
        <f t="shared" ref="C83" si="7">C84</f>
        <v>15000</v>
      </c>
      <c r="D83" s="19">
        <f t="shared" ref="D83" si="8">D84</f>
        <v>0</v>
      </c>
    </row>
    <row r="84" spans="1:4" s="4" customFormat="1" x14ac:dyDescent="0.2">
      <c r="A84" s="28">
        <v>416100</v>
      </c>
      <c r="B84" s="23" t="s">
        <v>231</v>
      </c>
      <c r="C84" s="32">
        <v>15000</v>
      </c>
      <c r="D84" s="32">
        <v>0</v>
      </c>
    </row>
    <row r="85" spans="1:4" s="29" customFormat="1" x14ac:dyDescent="0.2">
      <c r="A85" s="20">
        <v>480000</v>
      </c>
      <c r="B85" s="25" t="s">
        <v>148</v>
      </c>
      <c r="C85" s="19">
        <f t="shared" ref="C85:C86" si="9">C86</f>
        <v>2000</v>
      </c>
      <c r="D85" s="19">
        <f t="shared" ref="D85:D86" si="10">D86</f>
        <v>0</v>
      </c>
    </row>
    <row r="86" spans="1:4" s="29" customFormat="1" x14ac:dyDescent="0.2">
      <c r="A86" s="20">
        <v>488000</v>
      </c>
      <c r="B86" s="25" t="s">
        <v>103</v>
      </c>
      <c r="C86" s="19">
        <f t="shared" si="9"/>
        <v>2000</v>
      </c>
      <c r="D86" s="19">
        <f t="shared" si="10"/>
        <v>0</v>
      </c>
    </row>
    <row r="87" spans="1:4" s="4" customFormat="1" x14ac:dyDescent="0.2">
      <c r="A87" s="22">
        <v>488100</v>
      </c>
      <c r="B87" s="23" t="s">
        <v>103</v>
      </c>
      <c r="C87" s="32">
        <v>2000</v>
      </c>
      <c r="D87" s="32">
        <v>0</v>
      </c>
    </row>
    <row r="88" spans="1:4" s="4" customFormat="1" x14ac:dyDescent="0.2">
      <c r="A88" s="20">
        <v>510000</v>
      </c>
      <c r="B88" s="25" t="s">
        <v>152</v>
      </c>
      <c r="C88" s="19">
        <f t="shared" ref="C88:D88" si="11">C89+C94+C92</f>
        <v>312999.99999999953</v>
      </c>
      <c r="D88" s="19">
        <f t="shared" si="11"/>
        <v>0</v>
      </c>
    </row>
    <row r="89" spans="1:4" s="4" customFormat="1" x14ac:dyDescent="0.2">
      <c r="A89" s="20">
        <v>511000</v>
      </c>
      <c r="B89" s="25" t="s">
        <v>153</v>
      </c>
      <c r="C89" s="19">
        <f>SUM(C90:C91)</f>
        <v>277999.99999999953</v>
      </c>
      <c r="D89" s="19">
        <f>SUM(D90:D91)</f>
        <v>0</v>
      </c>
    </row>
    <row r="90" spans="1:4" s="4" customFormat="1" x14ac:dyDescent="0.2">
      <c r="A90" s="22">
        <v>511200</v>
      </c>
      <c r="B90" s="23" t="s">
        <v>155</v>
      </c>
      <c r="C90" s="32">
        <v>45000</v>
      </c>
      <c r="D90" s="32">
        <v>0</v>
      </c>
    </row>
    <row r="91" spans="1:4" s="4" customFormat="1" x14ac:dyDescent="0.2">
      <c r="A91" s="22">
        <v>511300</v>
      </c>
      <c r="B91" s="23" t="s">
        <v>156</v>
      </c>
      <c r="C91" s="32">
        <v>232999.99999999951</v>
      </c>
      <c r="D91" s="32">
        <v>0</v>
      </c>
    </row>
    <row r="92" spans="1:4" s="29" customFormat="1" x14ac:dyDescent="0.2">
      <c r="A92" s="20">
        <v>513000</v>
      </c>
      <c r="B92" s="25" t="s">
        <v>161</v>
      </c>
      <c r="C92" s="19">
        <f t="shared" ref="C92" si="12">C93</f>
        <v>0</v>
      </c>
      <c r="D92" s="19">
        <f t="shared" ref="D92" si="13">D93</f>
        <v>0</v>
      </c>
    </row>
    <row r="93" spans="1:4" s="4" customFormat="1" x14ac:dyDescent="0.2">
      <c r="A93" s="22">
        <v>513700</v>
      </c>
      <c r="B93" s="23" t="s">
        <v>316</v>
      </c>
      <c r="C93" s="32">
        <v>0</v>
      </c>
      <c r="D93" s="32">
        <v>0</v>
      </c>
    </row>
    <row r="94" spans="1:4" s="4" customFormat="1" x14ac:dyDescent="0.2">
      <c r="A94" s="20">
        <v>516000</v>
      </c>
      <c r="B94" s="25" t="s">
        <v>163</v>
      </c>
      <c r="C94" s="19">
        <f t="shared" ref="C94" si="14">C95</f>
        <v>35000</v>
      </c>
      <c r="D94" s="19">
        <f t="shared" ref="D94" si="15">D95</f>
        <v>0</v>
      </c>
    </row>
    <row r="95" spans="1:4" s="4" customFormat="1" x14ac:dyDescent="0.2">
      <c r="A95" s="22">
        <v>516100</v>
      </c>
      <c r="B95" s="23" t="s">
        <v>163</v>
      </c>
      <c r="C95" s="32">
        <v>35000</v>
      </c>
      <c r="D95" s="32">
        <v>0</v>
      </c>
    </row>
    <row r="96" spans="1:4" s="29" customFormat="1" x14ac:dyDescent="0.2">
      <c r="A96" s="20">
        <v>630000</v>
      </c>
      <c r="B96" s="25" t="s">
        <v>191</v>
      </c>
      <c r="C96" s="19">
        <f t="shared" ref="C96:D96" si="16">C97</f>
        <v>50000</v>
      </c>
      <c r="D96" s="19">
        <f t="shared" si="16"/>
        <v>0</v>
      </c>
    </row>
    <row r="97" spans="1:4" s="29" customFormat="1" x14ac:dyDescent="0.2">
      <c r="A97" s="20">
        <v>638000</v>
      </c>
      <c r="B97" s="25" t="s">
        <v>126</v>
      </c>
      <c r="C97" s="19">
        <f>C98</f>
        <v>50000</v>
      </c>
      <c r="D97" s="19">
        <f>D98</f>
        <v>0</v>
      </c>
    </row>
    <row r="98" spans="1:4" s="4" customFormat="1" x14ac:dyDescent="0.2">
      <c r="A98" s="22">
        <v>638100</v>
      </c>
      <c r="B98" s="23" t="s">
        <v>196</v>
      </c>
      <c r="C98" s="32">
        <v>50000</v>
      </c>
      <c r="D98" s="32">
        <v>0</v>
      </c>
    </row>
    <row r="99" spans="1:4" s="4" customFormat="1" x14ac:dyDescent="0.2">
      <c r="A99" s="11"/>
      <c r="B99" s="57" t="s">
        <v>230</v>
      </c>
      <c r="C99" s="61">
        <f>C60+C88+C96+C85</f>
        <v>12458000</v>
      </c>
      <c r="D99" s="61">
        <f>D60+D88+D96+D85</f>
        <v>0</v>
      </c>
    </row>
    <row r="100" spans="1:4" s="4" customFormat="1" x14ac:dyDescent="0.2">
      <c r="A100" s="14"/>
      <c r="B100" s="18"/>
      <c r="C100" s="24"/>
      <c r="D100" s="24"/>
    </row>
    <row r="101" spans="1:4" s="4" customFormat="1" x14ac:dyDescent="0.2">
      <c r="A101" s="17"/>
      <c r="B101" s="18"/>
      <c r="C101" s="24"/>
      <c r="D101" s="24"/>
    </row>
    <row r="102" spans="1:4" s="4" customFormat="1" x14ac:dyDescent="0.2">
      <c r="A102" s="22" t="s">
        <v>533</v>
      </c>
      <c r="B102" s="25"/>
      <c r="C102" s="24"/>
      <c r="D102" s="24"/>
    </row>
    <row r="103" spans="1:4" s="4" customFormat="1" x14ac:dyDescent="0.2">
      <c r="A103" s="22" t="s">
        <v>234</v>
      </c>
      <c r="B103" s="25"/>
      <c r="C103" s="24"/>
      <c r="D103" s="24"/>
    </row>
    <row r="104" spans="1:4" s="4" customFormat="1" x14ac:dyDescent="0.2">
      <c r="A104" s="22" t="s">
        <v>317</v>
      </c>
      <c r="B104" s="25"/>
      <c r="C104" s="24"/>
      <c r="D104" s="24"/>
    </row>
    <row r="105" spans="1:4" s="4" customFormat="1" x14ac:dyDescent="0.2">
      <c r="A105" s="22" t="s">
        <v>525</v>
      </c>
      <c r="B105" s="25"/>
      <c r="C105" s="24"/>
      <c r="D105" s="24"/>
    </row>
    <row r="106" spans="1:4" s="4" customFormat="1" x14ac:dyDescent="0.2">
      <c r="A106" s="22"/>
      <c r="B106" s="53"/>
      <c r="C106" s="41"/>
      <c r="D106" s="41"/>
    </row>
    <row r="107" spans="1:4" s="4" customFormat="1" x14ac:dyDescent="0.2">
      <c r="A107" s="20">
        <v>410000</v>
      </c>
      <c r="B107" s="21" t="s">
        <v>87</v>
      </c>
      <c r="C107" s="19">
        <f>C108+C113+C125+C127</f>
        <v>4343000</v>
      </c>
      <c r="D107" s="19">
        <f>D108+D113+D125+D127</f>
        <v>0</v>
      </c>
    </row>
    <row r="108" spans="1:4" s="4" customFormat="1" x14ac:dyDescent="0.2">
      <c r="A108" s="20">
        <v>411000</v>
      </c>
      <c r="B108" s="21" t="s">
        <v>201</v>
      </c>
      <c r="C108" s="19">
        <f>SUM(C109:C112)</f>
        <v>3665000</v>
      </c>
      <c r="D108" s="19">
        <f>SUM(D109:D112)</f>
        <v>0</v>
      </c>
    </row>
    <row r="109" spans="1:4" s="4" customFormat="1" x14ac:dyDescent="0.2">
      <c r="A109" s="22">
        <v>411100</v>
      </c>
      <c r="B109" s="23" t="s">
        <v>88</v>
      </c>
      <c r="C109" s="32">
        <v>3430000</v>
      </c>
      <c r="D109" s="32">
        <v>0</v>
      </c>
    </row>
    <row r="110" spans="1:4" s="4" customFormat="1" x14ac:dyDescent="0.2">
      <c r="A110" s="22">
        <v>411200</v>
      </c>
      <c r="B110" s="23" t="s">
        <v>214</v>
      </c>
      <c r="C110" s="32">
        <v>180000</v>
      </c>
      <c r="D110" s="32">
        <v>0</v>
      </c>
    </row>
    <row r="111" spans="1:4" s="4" customFormat="1" ht="40.5" x14ac:dyDescent="0.2">
      <c r="A111" s="22">
        <v>411300</v>
      </c>
      <c r="B111" s="23" t="s">
        <v>89</v>
      </c>
      <c r="C111" s="32">
        <v>25000</v>
      </c>
      <c r="D111" s="32">
        <v>0</v>
      </c>
    </row>
    <row r="112" spans="1:4" s="4" customFormat="1" x14ac:dyDescent="0.2">
      <c r="A112" s="22">
        <v>411400</v>
      </c>
      <c r="B112" s="23" t="s">
        <v>90</v>
      </c>
      <c r="C112" s="32">
        <v>30000</v>
      </c>
      <c r="D112" s="32">
        <v>0</v>
      </c>
    </row>
    <row r="113" spans="1:4" s="4" customFormat="1" x14ac:dyDescent="0.2">
      <c r="A113" s="20">
        <v>412000</v>
      </c>
      <c r="B113" s="25" t="s">
        <v>206</v>
      </c>
      <c r="C113" s="19">
        <f>SUM(C114:C124)</f>
        <v>488000</v>
      </c>
      <c r="D113" s="19">
        <f>SUM(D114:D124)</f>
        <v>0</v>
      </c>
    </row>
    <row r="114" spans="1:4" s="4" customFormat="1" x14ac:dyDescent="0.2">
      <c r="A114" s="22">
        <v>412200</v>
      </c>
      <c r="B114" s="23" t="s">
        <v>215</v>
      </c>
      <c r="C114" s="32">
        <v>14000</v>
      </c>
      <c r="D114" s="32">
        <v>0</v>
      </c>
    </row>
    <row r="115" spans="1:4" s="4" customFormat="1" x14ac:dyDescent="0.2">
      <c r="A115" s="22">
        <v>412300</v>
      </c>
      <c r="B115" s="23" t="s">
        <v>92</v>
      </c>
      <c r="C115" s="32">
        <v>38999.999999999993</v>
      </c>
      <c r="D115" s="32">
        <v>0</v>
      </c>
    </row>
    <row r="116" spans="1:4" s="4" customFormat="1" x14ac:dyDescent="0.2">
      <c r="A116" s="22">
        <v>412500</v>
      </c>
      <c r="B116" s="23" t="s">
        <v>94</v>
      </c>
      <c r="C116" s="32">
        <v>30000</v>
      </c>
      <c r="D116" s="32">
        <v>0</v>
      </c>
    </row>
    <row r="117" spans="1:4" s="4" customFormat="1" x14ac:dyDescent="0.2">
      <c r="A117" s="22">
        <v>412600</v>
      </c>
      <c r="B117" s="23" t="s">
        <v>216</v>
      </c>
      <c r="C117" s="32">
        <v>65000</v>
      </c>
      <c r="D117" s="32">
        <v>0</v>
      </c>
    </row>
    <row r="118" spans="1:4" s="4" customFormat="1" x14ac:dyDescent="0.2">
      <c r="A118" s="22">
        <v>412700</v>
      </c>
      <c r="B118" s="23" t="s">
        <v>203</v>
      </c>
      <c r="C118" s="32">
        <v>15000</v>
      </c>
      <c r="D118" s="32">
        <v>0</v>
      </c>
    </row>
    <row r="119" spans="1:4" s="4" customFormat="1" x14ac:dyDescent="0.2">
      <c r="A119" s="22">
        <v>412900</v>
      </c>
      <c r="B119" s="27" t="s">
        <v>526</v>
      </c>
      <c r="C119" s="32">
        <v>1500</v>
      </c>
      <c r="D119" s="32">
        <v>0</v>
      </c>
    </row>
    <row r="120" spans="1:4" s="4" customFormat="1" x14ac:dyDescent="0.2">
      <c r="A120" s="22">
        <v>412900</v>
      </c>
      <c r="B120" s="27" t="s">
        <v>296</v>
      </c>
      <c r="C120" s="32">
        <v>280000</v>
      </c>
      <c r="D120" s="32">
        <v>0</v>
      </c>
    </row>
    <row r="121" spans="1:4" s="4" customFormat="1" x14ac:dyDescent="0.2">
      <c r="A121" s="22">
        <v>412900</v>
      </c>
      <c r="B121" s="27" t="s">
        <v>311</v>
      </c>
      <c r="C121" s="32">
        <v>24000</v>
      </c>
      <c r="D121" s="32">
        <v>0</v>
      </c>
    </row>
    <row r="122" spans="1:4" s="4" customFormat="1" x14ac:dyDescent="0.2">
      <c r="A122" s="22">
        <v>412900</v>
      </c>
      <c r="B122" s="27" t="s">
        <v>312</v>
      </c>
      <c r="C122" s="32">
        <v>6000</v>
      </c>
      <c r="D122" s="32">
        <v>0</v>
      </c>
    </row>
    <row r="123" spans="1:4" s="4" customFormat="1" x14ac:dyDescent="0.2">
      <c r="A123" s="22">
        <v>412900</v>
      </c>
      <c r="B123" s="27" t="s">
        <v>313</v>
      </c>
      <c r="C123" s="32">
        <v>7000</v>
      </c>
      <c r="D123" s="32">
        <v>0</v>
      </c>
    </row>
    <row r="124" spans="1:4" s="4" customFormat="1" x14ac:dyDescent="0.2">
      <c r="A124" s="22">
        <v>412900</v>
      </c>
      <c r="B124" s="23" t="s">
        <v>295</v>
      </c>
      <c r="C124" s="32">
        <v>6500</v>
      </c>
      <c r="D124" s="32">
        <v>0</v>
      </c>
    </row>
    <row r="125" spans="1:4" s="4" customFormat="1" x14ac:dyDescent="0.2">
      <c r="A125" s="20">
        <v>415000</v>
      </c>
      <c r="B125" s="25" t="s">
        <v>50</v>
      </c>
      <c r="C125" s="19">
        <f>SUM(C126:C126)</f>
        <v>175000</v>
      </c>
      <c r="D125" s="19">
        <f>SUM(D126:D126)</f>
        <v>0</v>
      </c>
    </row>
    <row r="126" spans="1:4" s="4" customFormat="1" x14ac:dyDescent="0.2">
      <c r="A126" s="22">
        <v>415200</v>
      </c>
      <c r="B126" s="23" t="s">
        <v>297</v>
      </c>
      <c r="C126" s="32">
        <v>175000</v>
      </c>
      <c r="D126" s="32">
        <v>0</v>
      </c>
    </row>
    <row r="127" spans="1:4" s="29" customFormat="1" ht="40.5" x14ac:dyDescent="0.2">
      <c r="A127" s="20">
        <v>418000</v>
      </c>
      <c r="B127" s="25" t="s">
        <v>210</v>
      </c>
      <c r="C127" s="19">
        <f t="shared" ref="C127" si="17">C128</f>
        <v>15000</v>
      </c>
      <c r="D127" s="19">
        <f t="shared" ref="D127" si="18">D128</f>
        <v>0</v>
      </c>
    </row>
    <row r="128" spans="1:4" s="4" customFormat="1" x14ac:dyDescent="0.2">
      <c r="A128" s="30">
        <v>418400</v>
      </c>
      <c r="B128" s="23" t="s">
        <v>147</v>
      </c>
      <c r="C128" s="32">
        <v>15000</v>
      </c>
      <c r="D128" s="32">
        <v>0</v>
      </c>
    </row>
    <row r="129" spans="1:4" s="29" customFormat="1" x14ac:dyDescent="0.2">
      <c r="A129" s="20">
        <v>480000</v>
      </c>
      <c r="B129" s="25" t="s">
        <v>148</v>
      </c>
      <c r="C129" s="19">
        <f t="shared" ref="C129:C130" si="19">C130</f>
        <v>4000</v>
      </c>
      <c r="D129" s="19">
        <f t="shared" ref="D129:D130" si="20">D130</f>
        <v>0</v>
      </c>
    </row>
    <row r="130" spans="1:4" s="29" customFormat="1" x14ac:dyDescent="0.2">
      <c r="A130" s="20">
        <v>488000</v>
      </c>
      <c r="B130" s="25" t="s">
        <v>103</v>
      </c>
      <c r="C130" s="19">
        <f t="shared" si="19"/>
        <v>4000</v>
      </c>
      <c r="D130" s="19">
        <f t="shared" si="20"/>
        <v>0</v>
      </c>
    </row>
    <row r="131" spans="1:4" s="4" customFormat="1" x14ac:dyDescent="0.2">
      <c r="A131" s="22">
        <v>488100</v>
      </c>
      <c r="B131" s="23" t="s">
        <v>103</v>
      </c>
      <c r="C131" s="32">
        <v>4000</v>
      </c>
      <c r="D131" s="32">
        <v>0</v>
      </c>
    </row>
    <row r="132" spans="1:4" s="4" customFormat="1" x14ac:dyDescent="0.2">
      <c r="A132" s="20">
        <v>510000</v>
      </c>
      <c r="B132" s="25" t="s">
        <v>152</v>
      </c>
      <c r="C132" s="19">
        <f t="shared" ref="C132" si="21">C133+C135+C137</f>
        <v>97000</v>
      </c>
      <c r="D132" s="19">
        <f t="shared" ref="D132" si="22">D133+D135+D137</f>
        <v>0</v>
      </c>
    </row>
    <row r="133" spans="1:4" s="4" customFormat="1" x14ac:dyDescent="0.2">
      <c r="A133" s="20">
        <v>511000</v>
      </c>
      <c r="B133" s="25" t="s">
        <v>153</v>
      </c>
      <c r="C133" s="19">
        <f t="shared" ref="C133" si="23">SUM(C134:C134)</f>
        <v>60000</v>
      </c>
      <c r="D133" s="19">
        <f t="shared" ref="D133" si="24">SUM(D134:D134)</f>
        <v>0</v>
      </c>
    </row>
    <row r="134" spans="1:4" s="4" customFormat="1" x14ac:dyDescent="0.2">
      <c r="A134" s="22">
        <v>511300</v>
      </c>
      <c r="B134" s="23" t="s">
        <v>156</v>
      </c>
      <c r="C134" s="32">
        <v>60000</v>
      </c>
      <c r="D134" s="32">
        <v>0</v>
      </c>
    </row>
    <row r="135" spans="1:4" s="4" customFormat="1" x14ac:dyDescent="0.2">
      <c r="A135" s="20">
        <v>516000</v>
      </c>
      <c r="B135" s="25" t="s">
        <v>163</v>
      </c>
      <c r="C135" s="19">
        <f t="shared" ref="C135" si="25">C136</f>
        <v>7000</v>
      </c>
      <c r="D135" s="19">
        <f t="shared" ref="D135" si="26">D136</f>
        <v>0</v>
      </c>
    </row>
    <row r="136" spans="1:4" s="4" customFormat="1" x14ac:dyDescent="0.2">
      <c r="A136" s="22">
        <v>516100</v>
      </c>
      <c r="B136" s="23" t="s">
        <v>163</v>
      </c>
      <c r="C136" s="32">
        <v>7000</v>
      </c>
      <c r="D136" s="32">
        <v>0</v>
      </c>
    </row>
    <row r="137" spans="1:4" s="29" customFormat="1" x14ac:dyDescent="0.2">
      <c r="A137" s="66">
        <v>518000</v>
      </c>
      <c r="B137" s="25" t="s">
        <v>164</v>
      </c>
      <c r="C137" s="19">
        <f t="shared" ref="C137" si="27">C138</f>
        <v>30000</v>
      </c>
      <c r="D137" s="19">
        <f t="shared" ref="D137" si="28">D138</f>
        <v>0</v>
      </c>
    </row>
    <row r="138" spans="1:4" s="4" customFormat="1" x14ac:dyDescent="0.2">
      <c r="A138" s="22">
        <v>518100</v>
      </c>
      <c r="B138" s="23" t="s">
        <v>164</v>
      </c>
      <c r="C138" s="32">
        <v>30000</v>
      </c>
      <c r="D138" s="32">
        <v>0</v>
      </c>
    </row>
    <row r="139" spans="1:4" s="29" customFormat="1" x14ac:dyDescent="0.2">
      <c r="A139" s="20">
        <v>630000</v>
      </c>
      <c r="B139" s="25" t="s">
        <v>191</v>
      </c>
      <c r="C139" s="19">
        <f t="shared" ref="C139:D139" si="29">C140</f>
        <v>82000</v>
      </c>
      <c r="D139" s="19">
        <f t="shared" si="29"/>
        <v>0</v>
      </c>
    </row>
    <row r="140" spans="1:4" s="29" customFormat="1" x14ac:dyDescent="0.2">
      <c r="A140" s="20">
        <v>638000</v>
      </c>
      <c r="B140" s="25" t="s">
        <v>126</v>
      </c>
      <c r="C140" s="19">
        <f t="shared" ref="C140" si="30">C141</f>
        <v>82000</v>
      </c>
      <c r="D140" s="19">
        <f t="shared" ref="D140" si="31">D141</f>
        <v>0</v>
      </c>
    </row>
    <row r="141" spans="1:4" s="4" customFormat="1" x14ac:dyDescent="0.2">
      <c r="A141" s="22">
        <v>638100</v>
      </c>
      <c r="B141" s="23" t="s">
        <v>196</v>
      </c>
      <c r="C141" s="32">
        <v>82000</v>
      </c>
      <c r="D141" s="32">
        <v>0</v>
      </c>
    </row>
    <row r="142" spans="1:4" s="4" customFormat="1" x14ac:dyDescent="0.2">
      <c r="A142" s="11"/>
      <c r="B142" s="57" t="s">
        <v>230</v>
      </c>
      <c r="C142" s="61">
        <f>C107+C132+C139+C129</f>
        <v>4526000</v>
      </c>
      <c r="D142" s="61">
        <f>D107+D132+D139+D129</f>
        <v>0</v>
      </c>
    </row>
    <row r="143" spans="1:4" s="4" customFormat="1" x14ac:dyDescent="0.2">
      <c r="A143" s="14"/>
      <c r="B143" s="18"/>
      <c r="C143" s="41"/>
      <c r="D143" s="41"/>
    </row>
    <row r="144" spans="1:4" s="4" customFormat="1" x14ac:dyDescent="0.2">
      <c r="A144" s="17"/>
      <c r="B144" s="18"/>
      <c r="C144" s="24"/>
      <c r="D144" s="24"/>
    </row>
    <row r="145" spans="1:4" s="4" customFormat="1" x14ac:dyDescent="0.2">
      <c r="A145" s="22" t="s">
        <v>534</v>
      </c>
      <c r="B145" s="25"/>
      <c r="C145" s="24"/>
      <c r="D145" s="24"/>
    </row>
    <row r="146" spans="1:4" s="4" customFormat="1" x14ac:dyDescent="0.2">
      <c r="A146" s="22" t="s">
        <v>235</v>
      </c>
      <c r="B146" s="25"/>
      <c r="C146" s="24"/>
      <c r="D146" s="24"/>
    </row>
    <row r="147" spans="1:4" s="4" customFormat="1" x14ac:dyDescent="0.2">
      <c r="A147" s="22" t="s">
        <v>318</v>
      </c>
      <c r="B147" s="25"/>
      <c r="C147" s="24"/>
      <c r="D147" s="24"/>
    </row>
    <row r="148" spans="1:4" s="4" customFormat="1" x14ac:dyDescent="0.2">
      <c r="A148" s="22" t="s">
        <v>525</v>
      </c>
      <c r="B148" s="25"/>
      <c r="C148" s="24"/>
      <c r="D148" s="24"/>
    </row>
    <row r="149" spans="1:4" s="4" customFormat="1" x14ac:dyDescent="0.2">
      <c r="A149" s="22"/>
      <c r="B149" s="53"/>
      <c r="C149" s="41"/>
      <c r="D149" s="41"/>
    </row>
    <row r="150" spans="1:4" s="4" customFormat="1" x14ac:dyDescent="0.2">
      <c r="A150" s="20">
        <v>410000</v>
      </c>
      <c r="B150" s="21" t="s">
        <v>87</v>
      </c>
      <c r="C150" s="19">
        <f>C151+C156</f>
        <v>462900</v>
      </c>
      <c r="D150" s="19">
        <f>D151+D156</f>
        <v>0</v>
      </c>
    </row>
    <row r="151" spans="1:4" s="4" customFormat="1" x14ac:dyDescent="0.2">
      <c r="A151" s="20">
        <v>411000</v>
      </c>
      <c r="B151" s="21" t="s">
        <v>201</v>
      </c>
      <c r="C151" s="19">
        <f>SUM(C152:C155)</f>
        <v>270000</v>
      </c>
      <c r="D151" s="19">
        <f>SUM(D152:D155)</f>
        <v>0</v>
      </c>
    </row>
    <row r="152" spans="1:4" s="4" customFormat="1" x14ac:dyDescent="0.2">
      <c r="A152" s="22">
        <v>411100</v>
      </c>
      <c r="B152" s="23" t="s">
        <v>88</v>
      </c>
      <c r="C152" s="32">
        <v>257000</v>
      </c>
      <c r="D152" s="32">
        <v>0</v>
      </c>
    </row>
    <row r="153" spans="1:4" s="4" customFormat="1" x14ac:dyDescent="0.2">
      <c r="A153" s="22">
        <v>411200</v>
      </c>
      <c r="B153" s="23" t="s">
        <v>214</v>
      </c>
      <c r="C153" s="32">
        <v>7999.9999999999991</v>
      </c>
      <c r="D153" s="32">
        <v>0</v>
      </c>
    </row>
    <row r="154" spans="1:4" s="4" customFormat="1" ht="40.5" x14ac:dyDescent="0.2">
      <c r="A154" s="22">
        <v>411300</v>
      </c>
      <c r="B154" s="23" t="s">
        <v>89</v>
      </c>
      <c r="C154" s="32">
        <v>3000</v>
      </c>
      <c r="D154" s="32">
        <v>0</v>
      </c>
    </row>
    <row r="155" spans="1:4" s="4" customFormat="1" x14ac:dyDescent="0.2">
      <c r="A155" s="22">
        <v>411400</v>
      </c>
      <c r="B155" s="23" t="s">
        <v>90</v>
      </c>
      <c r="C155" s="32">
        <v>2000</v>
      </c>
      <c r="D155" s="32">
        <v>0</v>
      </c>
    </row>
    <row r="156" spans="1:4" s="4" customFormat="1" x14ac:dyDescent="0.2">
      <c r="A156" s="20">
        <v>412000</v>
      </c>
      <c r="B156" s="25" t="s">
        <v>206</v>
      </c>
      <c r="C156" s="19">
        <f>SUM(C157:C165)</f>
        <v>192900</v>
      </c>
      <c r="D156" s="19">
        <f>SUM(D157:D165)</f>
        <v>0</v>
      </c>
    </row>
    <row r="157" spans="1:4" s="4" customFormat="1" x14ac:dyDescent="0.2">
      <c r="A157" s="22">
        <v>412200</v>
      </c>
      <c r="B157" s="23" t="s">
        <v>215</v>
      </c>
      <c r="C157" s="32">
        <v>7000</v>
      </c>
      <c r="D157" s="32">
        <v>0</v>
      </c>
    </row>
    <row r="158" spans="1:4" s="4" customFormat="1" x14ac:dyDescent="0.2">
      <c r="A158" s="22">
        <v>412300</v>
      </c>
      <c r="B158" s="23" t="s">
        <v>92</v>
      </c>
      <c r="C158" s="32">
        <v>3500</v>
      </c>
      <c r="D158" s="32">
        <v>0</v>
      </c>
    </row>
    <row r="159" spans="1:4" s="4" customFormat="1" x14ac:dyDescent="0.2">
      <c r="A159" s="22">
        <v>412500</v>
      </c>
      <c r="B159" s="23" t="s">
        <v>94</v>
      </c>
      <c r="C159" s="32">
        <v>999.99999999999977</v>
      </c>
      <c r="D159" s="32">
        <v>0</v>
      </c>
    </row>
    <row r="160" spans="1:4" s="4" customFormat="1" x14ac:dyDescent="0.2">
      <c r="A160" s="22">
        <v>412600</v>
      </c>
      <c r="B160" s="23" t="s">
        <v>216</v>
      </c>
      <c r="C160" s="32">
        <v>3999.9999999999995</v>
      </c>
      <c r="D160" s="32">
        <v>0</v>
      </c>
    </row>
    <row r="161" spans="1:4" s="4" customFormat="1" x14ac:dyDescent="0.2">
      <c r="A161" s="22">
        <v>412700</v>
      </c>
      <c r="B161" s="23" t="s">
        <v>203</v>
      </c>
      <c r="C161" s="32">
        <v>1500.0000000000002</v>
      </c>
      <c r="D161" s="32">
        <v>0</v>
      </c>
    </row>
    <row r="162" spans="1:4" s="4" customFormat="1" x14ac:dyDescent="0.2">
      <c r="A162" s="22">
        <v>412900</v>
      </c>
      <c r="B162" s="23" t="s">
        <v>293</v>
      </c>
      <c r="C162" s="32">
        <v>173000</v>
      </c>
      <c r="D162" s="32">
        <v>0</v>
      </c>
    </row>
    <row r="163" spans="1:4" s="4" customFormat="1" x14ac:dyDescent="0.2">
      <c r="A163" s="22">
        <v>412900</v>
      </c>
      <c r="B163" s="27" t="s">
        <v>311</v>
      </c>
      <c r="C163" s="32">
        <v>2000</v>
      </c>
      <c r="D163" s="32">
        <v>0</v>
      </c>
    </row>
    <row r="164" spans="1:4" s="4" customFormat="1" x14ac:dyDescent="0.2">
      <c r="A164" s="22">
        <v>412900</v>
      </c>
      <c r="B164" s="27" t="s">
        <v>312</v>
      </c>
      <c r="C164" s="32">
        <v>400</v>
      </c>
      <c r="D164" s="32">
        <v>0</v>
      </c>
    </row>
    <row r="165" spans="1:4" s="4" customFormat="1" x14ac:dyDescent="0.2">
      <c r="A165" s="22">
        <v>412900</v>
      </c>
      <c r="B165" s="27" t="s">
        <v>313</v>
      </c>
      <c r="C165" s="32">
        <v>500</v>
      </c>
      <c r="D165" s="32">
        <v>0</v>
      </c>
    </row>
    <row r="166" spans="1:4" s="29" customFormat="1" x14ac:dyDescent="0.2">
      <c r="A166" s="20">
        <v>510000</v>
      </c>
      <c r="B166" s="25" t="s">
        <v>152</v>
      </c>
      <c r="C166" s="19">
        <f>C167+C169</f>
        <v>3000</v>
      </c>
      <c r="D166" s="19">
        <f>D167+D169</f>
        <v>0</v>
      </c>
    </row>
    <row r="167" spans="1:4" s="29" customFormat="1" x14ac:dyDescent="0.2">
      <c r="A167" s="20">
        <v>511000</v>
      </c>
      <c r="B167" s="25" t="s">
        <v>153</v>
      </c>
      <c r="C167" s="19">
        <f t="shared" ref="C167" si="32">C168</f>
        <v>2500</v>
      </c>
      <c r="D167" s="19">
        <f t="shared" ref="D167" si="33">D168</f>
        <v>0</v>
      </c>
    </row>
    <row r="168" spans="1:4" s="4" customFormat="1" x14ac:dyDescent="0.2">
      <c r="A168" s="22">
        <v>511300</v>
      </c>
      <c r="B168" s="23" t="s">
        <v>156</v>
      </c>
      <c r="C168" s="32">
        <v>2500</v>
      </c>
      <c r="D168" s="32">
        <v>0</v>
      </c>
    </row>
    <row r="169" spans="1:4" s="29" customFormat="1" x14ac:dyDescent="0.2">
      <c r="A169" s="20">
        <v>516000</v>
      </c>
      <c r="B169" s="25" t="s">
        <v>163</v>
      </c>
      <c r="C169" s="19">
        <f t="shared" ref="C169" si="34">C170</f>
        <v>500</v>
      </c>
      <c r="D169" s="19">
        <f t="shared" ref="D169" si="35">D170</f>
        <v>0</v>
      </c>
    </row>
    <row r="170" spans="1:4" s="4" customFormat="1" x14ac:dyDescent="0.2">
      <c r="A170" s="22">
        <v>516100</v>
      </c>
      <c r="B170" s="23" t="s">
        <v>163</v>
      </c>
      <c r="C170" s="32">
        <v>500</v>
      </c>
      <c r="D170" s="32">
        <v>0</v>
      </c>
    </row>
    <row r="171" spans="1:4" s="29" customFormat="1" x14ac:dyDescent="0.2">
      <c r="A171" s="20">
        <v>630000</v>
      </c>
      <c r="B171" s="25" t="s">
        <v>319</v>
      </c>
      <c r="C171" s="19">
        <f t="shared" ref="C171:D171" si="36">C172</f>
        <v>11000</v>
      </c>
      <c r="D171" s="19">
        <f t="shared" si="36"/>
        <v>0</v>
      </c>
    </row>
    <row r="172" spans="1:4" s="29" customFormat="1" x14ac:dyDescent="0.2">
      <c r="A172" s="20">
        <v>638000</v>
      </c>
      <c r="B172" s="25" t="s">
        <v>126</v>
      </c>
      <c r="C172" s="19">
        <f t="shared" ref="C172" si="37">C173</f>
        <v>11000</v>
      </c>
      <c r="D172" s="19">
        <f t="shared" ref="D172" si="38">D173</f>
        <v>0</v>
      </c>
    </row>
    <row r="173" spans="1:4" s="4" customFormat="1" x14ac:dyDescent="0.2">
      <c r="A173" s="22">
        <v>638100</v>
      </c>
      <c r="B173" s="23" t="s">
        <v>196</v>
      </c>
      <c r="C173" s="32">
        <v>11000</v>
      </c>
      <c r="D173" s="32">
        <v>0</v>
      </c>
    </row>
    <row r="174" spans="1:4" s="4" customFormat="1" x14ac:dyDescent="0.2">
      <c r="A174" s="63"/>
      <c r="B174" s="57" t="s">
        <v>230</v>
      </c>
      <c r="C174" s="61">
        <f>C150+C166+C171</f>
        <v>476900</v>
      </c>
      <c r="D174" s="61">
        <f>D150+D166+D171</f>
        <v>0</v>
      </c>
    </row>
    <row r="175" spans="1:4" s="4" customFormat="1" x14ac:dyDescent="0.2">
      <c r="A175" s="40"/>
      <c r="B175" s="18"/>
      <c r="C175" s="41"/>
      <c r="D175" s="41"/>
    </row>
    <row r="176" spans="1:4" s="4" customFormat="1" x14ac:dyDescent="0.2">
      <c r="A176" s="17"/>
      <c r="B176" s="18"/>
      <c r="C176" s="24"/>
      <c r="D176" s="24"/>
    </row>
    <row r="177" spans="1:4" s="4" customFormat="1" x14ac:dyDescent="0.2">
      <c r="A177" s="22" t="s">
        <v>535</v>
      </c>
      <c r="B177" s="25"/>
      <c r="C177" s="24"/>
      <c r="D177" s="24"/>
    </row>
    <row r="178" spans="1:4" s="4" customFormat="1" x14ac:dyDescent="0.2">
      <c r="A178" s="22" t="s">
        <v>234</v>
      </c>
      <c r="B178" s="25"/>
      <c r="C178" s="24"/>
      <c r="D178" s="24"/>
    </row>
    <row r="179" spans="1:4" s="4" customFormat="1" x14ac:dyDescent="0.2">
      <c r="A179" s="22" t="s">
        <v>320</v>
      </c>
      <c r="B179" s="25"/>
      <c r="C179" s="24"/>
      <c r="D179" s="24"/>
    </row>
    <row r="180" spans="1:4" s="4" customFormat="1" x14ac:dyDescent="0.2">
      <c r="A180" s="22" t="s">
        <v>525</v>
      </c>
      <c r="B180" s="25"/>
      <c r="C180" s="24"/>
      <c r="D180" s="24"/>
    </row>
    <row r="181" spans="1:4" s="4" customFormat="1" x14ac:dyDescent="0.2">
      <c r="A181" s="22"/>
      <c r="B181" s="53"/>
      <c r="C181" s="41"/>
      <c r="D181" s="41"/>
    </row>
    <row r="182" spans="1:4" s="4" customFormat="1" x14ac:dyDescent="0.2">
      <c r="A182" s="20">
        <v>410000</v>
      </c>
      <c r="B182" s="21" t="s">
        <v>87</v>
      </c>
      <c r="C182" s="19">
        <f t="shared" ref="C182:D182" si="39">C183+C188</f>
        <v>895500</v>
      </c>
      <c r="D182" s="19">
        <f t="shared" si="39"/>
        <v>0</v>
      </c>
    </row>
    <row r="183" spans="1:4" s="4" customFormat="1" x14ac:dyDescent="0.2">
      <c r="A183" s="20">
        <v>411000</v>
      </c>
      <c r="B183" s="21" t="s">
        <v>201</v>
      </c>
      <c r="C183" s="19">
        <f>SUM(C184:C187)</f>
        <v>803700</v>
      </c>
      <c r="D183" s="19">
        <f>SUM(D184:D187)</f>
        <v>0</v>
      </c>
    </row>
    <row r="184" spans="1:4" s="4" customFormat="1" x14ac:dyDescent="0.2">
      <c r="A184" s="22">
        <v>411100</v>
      </c>
      <c r="B184" s="23" t="s">
        <v>88</v>
      </c>
      <c r="C184" s="32">
        <v>762000</v>
      </c>
      <c r="D184" s="32">
        <v>0</v>
      </c>
    </row>
    <row r="185" spans="1:4" s="4" customFormat="1" x14ac:dyDescent="0.2">
      <c r="A185" s="22">
        <v>411200</v>
      </c>
      <c r="B185" s="23" t="s">
        <v>214</v>
      </c>
      <c r="C185" s="32">
        <v>10299.999999999998</v>
      </c>
      <c r="D185" s="32">
        <v>0</v>
      </c>
    </row>
    <row r="186" spans="1:4" s="4" customFormat="1" ht="40.5" x14ac:dyDescent="0.2">
      <c r="A186" s="22">
        <v>411300</v>
      </c>
      <c r="B186" s="23" t="s">
        <v>89</v>
      </c>
      <c r="C186" s="32">
        <v>18400</v>
      </c>
      <c r="D186" s="32">
        <v>0</v>
      </c>
    </row>
    <row r="187" spans="1:4" s="4" customFormat="1" x14ac:dyDescent="0.2">
      <c r="A187" s="22">
        <v>411400</v>
      </c>
      <c r="B187" s="23" t="s">
        <v>90</v>
      </c>
      <c r="C187" s="32">
        <v>13000</v>
      </c>
      <c r="D187" s="32">
        <v>0</v>
      </c>
    </row>
    <row r="188" spans="1:4" s="4" customFormat="1" x14ac:dyDescent="0.2">
      <c r="A188" s="20">
        <v>412000</v>
      </c>
      <c r="B188" s="25" t="s">
        <v>206</v>
      </c>
      <c r="C188" s="19">
        <f>SUM(C189:C200)</f>
        <v>91800</v>
      </c>
      <c r="D188" s="19">
        <f>SUM(D189:D200)</f>
        <v>0</v>
      </c>
    </row>
    <row r="189" spans="1:4" s="4" customFormat="1" x14ac:dyDescent="0.2">
      <c r="A189" s="22">
        <v>412100</v>
      </c>
      <c r="B189" s="23" t="s">
        <v>91</v>
      </c>
      <c r="C189" s="32">
        <v>45600</v>
      </c>
      <c r="D189" s="32">
        <v>0</v>
      </c>
    </row>
    <row r="190" spans="1:4" s="4" customFormat="1" x14ac:dyDescent="0.2">
      <c r="A190" s="22">
        <v>412200</v>
      </c>
      <c r="B190" s="23" t="s">
        <v>215</v>
      </c>
      <c r="C190" s="32">
        <v>26500</v>
      </c>
      <c r="D190" s="32">
        <v>0</v>
      </c>
    </row>
    <row r="191" spans="1:4" s="4" customFormat="1" x14ac:dyDescent="0.2">
      <c r="A191" s="22">
        <v>412300</v>
      </c>
      <c r="B191" s="23" t="s">
        <v>92</v>
      </c>
      <c r="C191" s="32">
        <v>3000</v>
      </c>
      <c r="D191" s="32">
        <v>0</v>
      </c>
    </row>
    <row r="192" spans="1:4" s="4" customFormat="1" x14ac:dyDescent="0.2">
      <c r="A192" s="22">
        <v>412500</v>
      </c>
      <c r="B192" s="23" t="s">
        <v>94</v>
      </c>
      <c r="C192" s="32">
        <v>2700</v>
      </c>
      <c r="D192" s="32">
        <v>0</v>
      </c>
    </row>
    <row r="193" spans="1:4" s="4" customFormat="1" x14ac:dyDescent="0.2">
      <c r="A193" s="22">
        <v>412600</v>
      </c>
      <c r="B193" s="23" t="s">
        <v>216</v>
      </c>
      <c r="C193" s="32">
        <v>4000</v>
      </c>
      <c r="D193" s="32">
        <v>0</v>
      </c>
    </row>
    <row r="194" spans="1:4" s="4" customFormat="1" x14ac:dyDescent="0.2">
      <c r="A194" s="22">
        <v>412700</v>
      </c>
      <c r="B194" s="23" t="s">
        <v>203</v>
      </c>
      <c r="C194" s="32">
        <v>3800</v>
      </c>
      <c r="D194" s="32">
        <v>0</v>
      </c>
    </row>
    <row r="195" spans="1:4" s="4" customFormat="1" x14ac:dyDescent="0.2">
      <c r="A195" s="22">
        <v>412900</v>
      </c>
      <c r="B195" s="23" t="s">
        <v>526</v>
      </c>
      <c r="C195" s="32">
        <v>200</v>
      </c>
      <c r="D195" s="32">
        <v>0</v>
      </c>
    </row>
    <row r="196" spans="1:4" s="4" customFormat="1" x14ac:dyDescent="0.2">
      <c r="A196" s="22">
        <v>412900</v>
      </c>
      <c r="B196" s="27" t="s">
        <v>293</v>
      </c>
      <c r="C196" s="32">
        <v>500</v>
      </c>
      <c r="D196" s="32">
        <v>0</v>
      </c>
    </row>
    <row r="197" spans="1:4" s="4" customFormat="1" x14ac:dyDescent="0.2">
      <c r="A197" s="22">
        <v>412900</v>
      </c>
      <c r="B197" s="27" t="s">
        <v>311</v>
      </c>
      <c r="C197" s="32">
        <v>300</v>
      </c>
      <c r="D197" s="32">
        <v>0</v>
      </c>
    </row>
    <row r="198" spans="1:4" s="4" customFormat="1" x14ac:dyDescent="0.2">
      <c r="A198" s="22">
        <v>412900</v>
      </c>
      <c r="B198" s="27" t="s">
        <v>312</v>
      </c>
      <c r="C198" s="32">
        <v>1200</v>
      </c>
      <c r="D198" s="32">
        <v>0</v>
      </c>
    </row>
    <row r="199" spans="1:4" s="4" customFormat="1" x14ac:dyDescent="0.2">
      <c r="A199" s="22">
        <v>412900</v>
      </c>
      <c r="B199" s="27" t="s">
        <v>313</v>
      </c>
      <c r="C199" s="32">
        <v>1700</v>
      </c>
      <c r="D199" s="32">
        <v>0</v>
      </c>
    </row>
    <row r="200" spans="1:4" s="4" customFormat="1" x14ac:dyDescent="0.2">
      <c r="A200" s="22">
        <v>412900</v>
      </c>
      <c r="B200" s="23" t="s">
        <v>295</v>
      </c>
      <c r="C200" s="32">
        <v>2300</v>
      </c>
      <c r="D200" s="32">
        <v>0</v>
      </c>
    </row>
    <row r="201" spans="1:4" s="4" customFormat="1" x14ac:dyDescent="0.2">
      <c r="A201" s="20">
        <v>510000</v>
      </c>
      <c r="B201" s="25" t="s">
        <v>152</v>
      </c>
      <c r="C201" s="19">
        <f t="shared" ref="C201:D201" si="40">C202</f>
        <v>2000</v>
      </c>
      <c r="D201" s="19">
        <f t="shared" si="40"/>
        <v>0</v>
      </c>
    </row>
    <row r="202" spans="1:4" s="4" customFormat="1" x14ac:dyDescent="0.2">
      <c r="A202" s="20">
        <v>511000</v>
      </c>
      <c r="B202" s="25" t="s">
        <v>153</v>
      </c>
      <c r="C202" s="19">
        <f t="shared" ref="C202" si="41">SUM(C203:C203)</f>
        <v>2000</v>
      </c>
      <c r="D202" s="19">
        <f t="shared" ref="D202" si="42">SUM(D203:D203)</f>
        <v>0</v>
      </c>
    </row>
    <row r="203" spans="1:4" s="4" customFormat="1" x14ac:dyDescent="0.2">
      <c r="A203" s="22">
        <v>511300</v>
      </c>
      <c r="B203" s="23" t="s">
        <v>156</v>
      </c>
      <c r="C203" s="32">
        <v>2000</v>
      </c>
      <c r="D203" s="32">
        <v>0</v>
      </c>
    </row>
    <row r="204" spans="1:4" s="4" customFormat="1" x14ac:dyDescent="0.2">
      <c r="A204" s="11"/>
      <c r="B204" s="57" t="s">
        <v>230</v>
      </c>
      <c r="C204" s="61">
        <f t="shared" ref="C204:D204" si="43">C182+C201</f>
        <v>897500</v>
      </c>
      <c r="D204" s="61">
        <f t="shared" si="43"/>
        <v>0</v>
      </c>
    </row>
    <row r="205" spans="1:4" s="4" customFormat="1" x14ac:dyDescent="0.2">
      <c r="A205" s="14"/>
      <c r="B205" s="18"/>
      <c r="C205" s="41"/>
      <c r="D205" s="41"/>
    </row>
    <row r="206" spans="1:4" s="4" customFormat="1" x14ac:dyDescent="0.2">
      <c r="A206" s="17"/>
      <c r="B206" s="18"/>
      <c r="C206" s="24"/>
      <c r="D206" s="24"/>
    </row>
    <row r="207" spans="1:4" s="4" customFormat="1" x14ac:dyDescent="0.2">
      <c r="A207" s="22" t="s">
        <v>536</v>
      </c>
      <c r="B207" s="25"/>
      <c r="C207" s="24"/>
      <c r="D207" s="24"/>
    </row>
    <row r="208" spans="1:4" s="4" customFormat="1" x14ac:dyDescent="0.2">
      <c r="A208" s="22" t="s">
        <v>235</v>
      </c>
      <c r="B208" s="25"/>
      <c r="C208" s="24"/>
      <c r="D208" s="24"/>
    </row>
    <row r="209" spans="1:4" s="4" customFormat="1" x14ac:dyDescent="0.2">
      <c r="A209" s="22" t="s">
        <v>321</v>
      </c>
      <c r="B209" s="25"/>
      <c r="C209" s="24"/>
      <c r="D209" s="24"/>
    </row>
    <row r="210" spans="1:4" s="4" customFormat="1" x14ac:dyDescent="0.2">
      <c r="A210" s="22" t="s">
        <v>525</v>
      </c>
      <c r="B210" s="25"/>
      <c r="C210" s="24"/>
      <c r="D210" s="24"/>
    </row>
    <row r="211" spans="1:4" s="4" customFormat="1" x14ac:dyDescent="0.2">
      <c r="A211" s="22"/>
      <c r="B211" s="53"/>
      <c r="C211" s="41"/>
      <c r="D211" s="41"/>
    </row>
    <row r="212" spans="1:4" s="4" customFormat="1" x14ac:dyDescent="0.2">
      <c r="A212" s="20">
        <v>410000</v>
      </c>
      <c r="B212" s="21" t="s">
        <v>87</v>
      </c>
      <c r="C212" s="19">
        <f>C213+C218</f>
        <v>223200</v>
      </c>
      <c r="D212" s="19">
        <f>D213+D218</f>
        <v>0</v>
      </c>
    </row>
    <row r="213" spans="1:4" s="4" customFormat="1" x14ac:dyDescent="0.2">
      <c r="A213" s="20">
        <v>411000</v>
      </c>
      <c r="B213" s="21" t="s">
        <v>201</v>
      </c>
      <c r="C213" s="19">
        <f>SUM(C214:C217)</f>
        <v>40100</v>
      </c>
      <c r="D213" s="19">
        <f>SUM(D214:D217)</f>
        <v>0</v>
      </c>
    </row>
    <row r="214" spans="1:4" s="4" customFormat="1" x14ac:dyDescent="0.2">
      <c r="A214" s="22">
        <v>411100</v>
      </c>
      <c r="B214" s="23" t="s">
        <v>88</v>
      </c>
      <c r="C214" s="32">
        <v>35500</v>
      </c>
      <c r="D214" s="32">
        <v>0</v>
      </c>
    </row>
    <row r="215" spans="1:4" s="4" customFormat="1" x14ac:dyDescent="0.2">
      <c r="A215" s="22">
        <v>411200</v>
      </c>
      <c r="B215" s="23" t="s">
        <v>214</v>
      </c>
      <c r="C215" s="32">
        <v>1000</v>
      </c>
      <c r="D215" s="32">
        <v>0</v>
      </c>
    </row>
    <row r="216" spans="1:4" s="4" customFormat="1" ht="40.5" x14ac:dyDescent="0.2">
      <c r="A216" s="22">
        <v>411300</v>
      </c>
      <c r="B216" s="23" t="s">
        <v>89</v>
      </c>
      <c r="C216" s="32">
        <v>1800</v>
      </c>
      <c r="D216" s="32">
        <v>0</v>
      </c>
    </row>
    <row r="217" spans="1:4" s="4" customFormat="1" x14ac:dyDescent="0.2">
      <c r="A217" s="22">
        <v>411400</v>
      </c>
      <c r="B217" s="23" t="s">
        <v>90</v>
      </c>
      <c r="C217" s="32">
        <v>1800</v>
      </c>
      <c r="D217" s="32">
        <v>0</v>
      </c>
    </row>
    <row r="218" spans="1:4" s="4" customFormat="1" x14ac:dyDescent="0.2">
      <c r="A218" s="20">
        <v>412000</v>
      </c>
      <c r="B218" s="25" t="s">
        <v>206</v>
      </c>
      <c r="C218" s="19">
        <f>SUM(C219:C227)</f>
        <v>183100</v>
      </c>
      <c r="D218" s="19">
        <f>SUM(D219:D227)</f>
        <v>0</v>
      </c>
    </row>
    <row r="219" spans="1:4" s="4" customFormat="1" x14ac:dyDescent="0.2">
      <c r="A219" s="22">
        <v>412100</v>
      </c>
      <c r="B219" s="23" t="s">
        <v>91</v>
      </c>
      <c r="C219" s="32">
        <v>7000</v>
      </c>
      <c r="D219" s="32">
        <v>0</v>
      </c>
    </row>
    <row r="220" spans="1:4" s="4" customFormat="1" x14ac:dyDescent="0.2">
      <c r="A220" s="22">
        <v>412200</v>
      </c>
      <c r="B220" s="23" t="s">
        <v>215</v>
      </c>
      <c r="C220" s="32">
        <v>4500</v>
      </c>
      <c r="D220" s="32">
        <v>0</v>
      </c>
    </row>
    <row r="221" spans="1:4" s="4" customFormat="1" x14ac:dyDescent="0.2">
      <c r="A221" s="22">
        <v>412300</v>
      </c>
      <c r="B221" s="23" t="s">
        <v>92</v>
      </c>
      <c r="C221" s="32">
        <v>1000</v>
      </c>
      <c r="D221" s="32">
        <v>0</v>
      </c>
    </row>
    <row r="222" spans="1:4" s="4" customFormat="1" x14ac:dyDescent="0.2">
      <c r="A222" s="22">
        <v>412500</v>
      </c>
      <c r="B222" s="23" t="s">
        <v>94</v>
      </c>
      <c r="C222" s="32">
        <v>299.99999999999977</v>
      </c>
      <c r="D222" s="32">
        <v>0</v>
      </c>
    </row>
    <row r="223" spans="1:4" s="4" customFormat="1" x14ac:dyDescent="0.2">
      <c r="A223" s="22">
        <v>412600</v>
      </c>
      <c r="B223" s="23" t="s">
        <v>216</v>
      </c>
      <c r="C223" s="32">
        <v>3500.0000000000005</v>
      </c>
      <c r="D223" s="32">
        <v>0</v>
      </c>
    </row>
    <row r="224" spans="1:4" s="4" customFormat="1" x14ac:dyDescent="0.2">
      <c r="A224" s="22">
        <v>412700</v>
      </c>
      <c r="B224" s="23" t="s">
        <v>203</v>
      </c>
      <c r="C224" s="32">
        <v>2500</v>
      </c>
      <c r="D224" s="32">
        <v>0</v>
      </c>
    </row>
    <row r="225" spans="1:4" s="4" customFormat="1" x14ac:dyDescent="0.2">
      <c r="A225" s="22">
        <v>412900</v>
      </c>
      <c r="B225" s="23" t="s">
        <v>293</v>
      </c>
      <c r="C225" s="32">
        <v>163400</v>
      </c>
      <c r="D225" s="32">
        <v>0</v>
      </c>
    </row>
    <row r="226" spans="1:4" s="4" customFormat="1" x14ac:dyDescent="0.2">
      <c r="A226" s="22">
        <v>412900</v>
      </c>
      <c r="B226" s="27" t="s">
        <v>311</v>
      </c>
      <c r="C226" s="32">
        <v>400</v>
      </c>
      <c r="D226" s="32">
        <v>0</v>
      </c>
    </row>
    <row r="227" spans="1:4" s="4" customFormat="1" x14ac:dyDescent="0.2">
      <c r="A227" s="22">
        <v>412900</v>
      </c>
      <c r="B227" s="23" t="s">
        <v>295</v>
      </c>
      <c r="C227" s="32">
        <v>500</v>
      </c>
      <c r="D227" s="32">
        <v>0</v>
      </c>
    </row>
    <row r="228" spans="1:4" s="29" customFormat="1" x14ac:dyDescent="0.2">
      <c r="A228" s="20">
        <v>630000</v>
      </c>
      <c r="B228" s="25" t="s">
        <v>191</v>
      </c>
      <c r="C228" s="19">
        <f t="shared" ref="C228:D229" si="44">C229</f>
        <v>15000</v>
      </c>
      <c r="D228" s="19">
        <f t="shared" si="44"/>
        <v>0</v>
      </c>
    </row>
    <row r="229" spans="1:4" s="29" customFormat="1" x14ac:dyDescent="0.2">
      <c r="A229" s="20">
        <v>638000</v>
      </c>
      <c r="B229" s="25" t="s">
        <v>126</v>
      </c>
      <c r="C229" s="19">
        <f t="shared" si="44"/>
        <v>15000</v>
      </c>
      <c r="D229" s="19">
        <f t="shared" si="44"/>
        <v>0</v>
      </c>
    </row>
    <row r="230" spans="1:4" s="4" customFormat="1" x14ac:dyDescent="0.2">
      <c r="A230" s="22">
        <v>638100</v>
      </c>
      <c r="B230" s="23" t="s">
        <v>196</v>
      </c>
      <c r="C230" s="32">
        <v>15000</v>
      </c>
      <c r="D230" s="32">
        <v>0</v>
      </c>
    </row>
    <row r="231" spans="1:4" s="4" customFormat="1" x14ac:dyDescent="0.2">
      <c r="A231" s="63"/>
      <c r="B231" s="57" t="s">
        <v>230</v>
      </c>
      <c r="C231" s="61">
        <f t="shared" ref="C231:D231" si="45">C212+C228</f>
        <v>238200</v>
      </c>
      <c r="D231" s="61">
        <f t="shared" si="45"/>
        <v>0</v>
      </c>
    </row>
    <row r="232" spans="1:4" s="4" customFormat="1" x14ac:dyDescent="0.2">
      <c r="A232" s="40"/>
      <c r="B232" s="18"/>
      <c r="C232" s="41"/>
      <c r="D232" s="41"/>
    </row>
    <row r="233" spans="1:4" s="4" customFormat="1" x14ac:dyDescent="0.2">
      <c r="A233" s="17"/>
      <c r="B233" s="18"/>
      <c r="C233" s="24"/>
      <c r="D233" s="24"/>
    </row>
    <row r="234" spans="1:4" s="4" customFormat="1" x14ac:dyDescent="0.2">
      <c r="A234" s="22" t="s">
        <v>537</v>
      </c>
      <c r="B234" s="25"/>
      <c r="C234" s="24"/>
      <c r="D234" s="24"/>
    </row>
    <row r="235" spans="1:4" s="4" customFormat="1" x14ac:dyDescent="0.2">
      <c r="A235" s="22" t="s">
        <v>235</v>
      </c>
      <c r="B235" s="25"/>
      <c r="C235" s="24"/>
      <c r="D235" s="24"/>
    </row>
    <row r="236" spans="1:4" s="4" customFormat="1" x14ac:dyDescent="0.2">
      <c r="A236" s="22" t="s">
        <v>322</v>
      </c>
      <c r="B236" s="25"/>
      <c r="C236" s="24"/>
      <c r="D236" s="24"/>
    </row>
    <row r="237" spans="1:4" s="4" customFormat="1" x14ac:dyDescent="0.2">
      <c r="A237" s="22" t="s">
        <v>525</v>
      </c>
      <c r="B237" s="25"/>
      <c r="C237" s="24"/>
      <c r="D237" s="24"/>
    </row>
    <row r="238" spans="1:4" s="4" customFormat="1" x14ac:dyDescent="0.2">
      <c r="A238" s="22"/>
      <c r="B238" s="53"/>
      <c r="C238" s="41"/>
      <c r="D238" s="41"/>
    </row>
    <row r="239" spans="1:4" s="4" customFormat="1" x14ac:dyDescent="0.2">
      <c r="A239" s="20">
        <v>410000</v>
      </c>
      <c r="B239" s="21" t="s">
        <v>87</v>
      </c>
      <c r="C239" s="19">
        <f t="shared" ref="C239:D239" si="46">C240</f>
        <v>154600</v>
      </c>
      <c r="D239" s="19">
        <f t="shared" si="46"/>
        <v>0</v>
      </c>
    </row>
    <row r="240" spans="1:4" s="4" customFormat="1" x14ac:dyDescent="0.2">
      <c r="A240" s="20">
        <v>412000</v>
      </c>
      <c r="B240" s="25" t="s">
        <v>206</v>
      </c>
      <c r="C240" s="19">
        <f>SUM(C241:C246)</f>
        <v>154600</v>
      </c>
      <c r="D240" s="19">
        <f>SUM(D241:D246)</f>
        <v>0</v>
      </c>
    </row>
    <row r="241" spans="1:4" s="4" customFormat="1" x14ac:dyDescent="0.2">
      <c r="A241" s="30">
        <v>412100</v>
      </c>
      <c r="B241" s="23" t="s">
        <v>91</v>
      </c>
      <c r="C241" s="32">
        <v>19000</v>
      </c>
      <c r="D241" s="32">
        <v>0</v>
      </c>
    </row>
    <row r="242" spans="1:4" s="4" customFormat="1" x14ac:dyDescent="0.2">
      <c r="A242" s="22">
        <v>412200</v>
      </c>
      <c r="B242" s="23" t="s">
        <v>215</v>
      </c>
      <c r="C242" s="32">
        <v>600</v>
      </c>
      <c r="D242" s="32">
        <v>0</v>
      </c>
    </row>
    <row r="243" spans="1:4" s="4" customFormat="1" x14ac:dyDescent="0.2">
      <c r="A243" s="22">
        <v>412300</v>
      </c>
      <c r="B243" s="23" t="s">
        <v>92</v>
      </c>
      <c r="C243" s="32">
        <v>2000</v>
      </c>
      <c r="D243" s="32">
        <v>0</v>
      </c>
    </row>
    <row r="244" spans="1:4" s="4" customFormat="1" x14ac:dyDescent="0.2">
      <c r="A244" s="22">
        <v>412400</v>
      </c>
      <c r="B244" s="23" t="s">
        <v>93</v>
      </c>
      <c r="C244" s="32">
        <v>3000</v>
      </c>
      <c r="D244" s="32">
        <v>0</v>
      </c>
    </row>
    <row r="245" spans="1:4" s="4" customFormat="1" x14ac:dyDescent="0.2">
      <c r="A245" s="22">
        <v>412600</v>
      </c>
      <c r="B245" s="23" t="s">
        <v>216</v>
      </c>
      <c r="C245" s="32">
        <v>5000</v>
      </c>
      <c r="D245" s="32">
        <v>0</v>
      </c>
    </row>
    <row r="246" spans="1:4" s="4" customFormat="1" x14ac:dyDescent="0.2">
      <c r="A246" s="22">
        <v>412900</v>
      </c>
      <c r="B246" s="23" t="s">
        <v>293</v>
      </c>
      <c r="C246" s="32">
        <v>125000</v>
      </c>
      <c r="D246" s="32">
        <v>0</v>
      </c>
    </row>
    <row r="247" spans="1:4" s="4" customFormat="1" x14ac:dyDescent="0.2">
      <c r="A247" s="63"/>
      <c r="B247" s="57" t="s">
        <v>230</v>
      </c>
      <c r="C247" s="61">
        <f t="shared" ref="C247:D247" si="47">C239</f>
        <v>154600</v>
      </c>
      <c r="D247" s="61">
        <f t="shared" si="47"/>
        <v>0</v>
      </c>
    </row>
    <row r="248" spans="1:4" s="4" customFormat="1" x14ac:dyDescent="0.2">
      <c r="A248" s="40"/>
      <c r="B248" s="18"/>
      <c r="C248" s="41"/>
      <c r="D248" s="41"/>
    </row>
    <row r="249" spans="1:4" s="4" customFormat="1" x14ac:dyDescent="0.2">
      <c r="A249" s="40"/>
      <c r="B249" s="18"/>
      <c r="C249" s="41"/>
      <c r="D249" s="41"/>
    </row>
    <row r="250" spans="1:4" s="4" customFormat="1" x14ac:dyDescent="0.2">
      <c r="A250" s="22" t="s">
        <v>538</v>
      </c>
      <c r="B250" s="25"/>
      <c r="C250" s="41"/>
      <c r="D250" s="41"/>
    </row>
    <row r="251" spans="1:4" s="4" customFormat="1" x14ac:dyDescent="0.2">
      <c r="A251" s="22" t="s">
        <v>234</v>
      </c>
      <c r="B251" s="25"/>
      <c r="C251" s="41"/>
      <c r="D251" s="41"/>
    </row>
    <row r="252" spans="1:4" s="4" customFormat="1" x14ac:dyDescent="0.2">
      <c r="A252" s="22" t="s">
        <v>323</v>
      </c>
      <c r="B252" s="25"/>
      <c r="C252" s="41"/>
      <c r="D252" s="41"/>
    </row>
    <row r="253" spans="1:4" s="4" customFormat="1" x14ac:dyDescent="0.2">
      <c r="A253" s="22" t="s">
        <v>525</v>
      </c>
      <c r="B253" s="25"/>
      <c r="C253" s="41"/>
      <c r="D253" s="41"/>
    </row>
    <row r="254" spans="1:4" s="4" customFormat="1" x14ac:dyDescent="0.2">
      <c r="A254" s="22"/>
      <c r="B254" s="53"/>
      <c r="C254" s="41"/>
      <c r="D254" s="41"/>
    </row>
    <row r="255" spans="1:4" s="29" customFormat="1" x14ac:dyDescent="0.2">
      <c r="A255" s="20">
        <v>410000</v>
      </c>
      <c r="B255" s="21" t="s">
        <v>87</v>
      </c>
      <c r="C255" s="19">
        <f>C256+C261</f>
        <v>420000</v>
      </c>
      <c r="D255" s="19">
        <f>D256+D261</f>
        <v>0</v>
      </c>
    </row>
    <row r="256" spans="1:4" s="29" customFormat="1" x14ac:dyDescent="0.2">
      <c r="A256" s="20">
        <v>411000</v>
      </c>
      <c r="B256" s="21" t="s">
        <v>201</v>
      </c>
      <c r="C256" s="19">
        <f t="shared" ref="C256" si="48">SUM(C257:C260)</f>
        <v>172200</v>
      </c>
      <c r="D256" s="19">
        <f t="shared" ref="D256" si="49">SUM(D257:D260)</f>
        <v>0</v>
      </c>
    </row>
    <row r="257" spans="1:4" s="4" customFormat="1" x14ac:dyDescent="0.2">
      <c r="A257" s="22">
        <v>411100</v>
      </c>
      <c r="B257" s="23" t="s">
        <v>88</v>
      </c>
      <c r="C257" s="32">
        <v>150000</v>
      </c>
      <c r="D257" s="32">
        <v>0</v>
      </c>
    </row>
    <row r="258" spans="1:4" s="4" customFormat="1" x14ac:dyDescent="0.2">
      <c r="A258" s="22">
        <v>411200</v>
      </c>
      <c r="B258" s="23" t="s">
        <v>214</v>
      </c>
      <c r="C258" s="32">
        <v>12700</v>
      </c>
      <c r="D258" s="32">
        <v>0</v>
      </c>
    </row>
    <row r="259" spans="1:4" s="4" customFormat="1" ht="40.5" x14ac:dyDescent="0.2">
      <c r="A259" s="22">
        <v>411300</v>
      </c>
      <c r="B259" s="23" t="s">
        <v>89</v>
      </c>
      <c r="C259" s="32">
        <v>4999.9999999999991</v>
      </c>
      <c r="D259" s="32">
        <v>0</v>
      </c>
    </row>
    <row r="260" spans="1:4" s="4" customFormat="1" x14ac:dyDescent="0.2">
      <c r="A260" s="22">
        <v>411400</v>
      </c>
      <c r="B260" s="23" t="s">
        <v>90</v>
      </c>
      <c r="C260" s="32">
        <v>4500</v>
      </c>
      <c r="D260" s="32">
        <v>0</v>
      </c>
    </row>
    <row r="261" spans="1:4" s="29" customFormat="1" x14ac:dyDescent="0.2">
      <c r="A261" s="20">
        <v>412000</v>
      </c>
      <c r="B261" s="25" t="s">
        <v>206</v>
      </c>
      <c r="C261" s="19">
        <f>SUM(C262:C272)</f>
        <v>247800</v>
      </c>
      <c r="D261" s="19">
        <f>SUM(D262:D272)</f>
        <v>0</v>
      </c>
    </row>
    <row r="262" spans="1:4" s="4" customFormat="1" x14ac:dyDescent="0.2">
      <c r="A262" s="22">
        <v>412100</v>
      </c>
      <c r="B262" s="23" t="s">
        <v>91</v>
      </c>
      <c r="C262" s="32">
        <v>45800</v>
      </c>
      <c r="D262" s="32">
        <v>0</v>
      </c>
    </row>
    <row r="263" spans="1:4" s="4" customFormat="1" x14ac:dyDescent="0.2">
      <c r="A263" s="22">
        <v>412200</v>
      </c>
      <c r="B263" s="23" t="s">
        <v>215</v>
      </c>
      <c r="C263" s="32">
        <v>18600</v>
      </c>
      <c r="D263" s="32">
        <v>0</v>
      </c>
    </row>
    <row r="264" spans="1:4" s="4" customFormat="1" x14ac:dyDescent="0.2">
      <c r="A264" s="22">
        <v>412300</v>
      </c>
      <c r="B264" s="23" t="s">
        <v>92</v>
      </c>
      <c r="C264" s="32">
        <v>3400</v>
      </c>
      <c r="D264" s="32">
        <v>0</v>
      </c>
    </row>
    <row r="265" spans="1:4" s="4" customFormat="1" x14ac:dyDescent="0.2">
      <c r="A265" s="22">
        <v>412500</v>
      </c>
      <c r="B265" s="23" t="s">
        <v>94</v>
      </c>
      <c r="C265" s="32">
        <v>400</v>
      </c>
      <c r="D265" s="32">
        <v>0</v>
      </c>
    </row>
    <row r="266" spans="1:4" s="4" customFormat="1" x14ac:dyDescent="0.2">
      <c r="A266" s="22">
        <v>412600</v>
      </c>
      <c r="B266" s="23" t="s">
        <v>216</v>
      </c>
      <c r="C266" s="32">
        <v>5600</v>
      </c>
      <c r="D266" s="32">
        <v>0</v>
      </c>
    </row>
    <row r="267" spans="1:4" s="4" customFormat="1" x14ac:dyDescent="0.2">
      <c r="A267" s="22">
        <v>412700</v>
      </c>
      <c r="B267" s="23" t="s">
        <v>203</v>
      </c>
      <c r="C267" s="32">
        <v>11800</v>
      </c>
      <c r="D267" s="32">
        <v>0</v>
      </c>
    </row>
    <row r="268" spans="1:4" s="4" customFormat="1" x14ac:dyDescent="0.2">
      <c r="A268" s="22">
        <v>412900</v>
      </c>
      <c r="B268" s="23" t="s">
        <v>526</v>
      </c>
      <c r="C268" s="32">
        <v>5400</v>
      </c>
      <c r="D268" s="32">
        <v>0</v>
      </c>
    </row>
    <row r="269" spans="1:4" s="4" customFormat="1" x14ac:dyDescent="0.2">
      <c r="A269" s="22">
        <v>412900</v>
      </c>
      <c r="B269" s="27" t="s">
        <v>293</v>
      </c>
      <c r="C269" s="32">
        <v>153600</v>
      </c>
      <c r="D269" s="32">
        <v>0</v>
      </c>
    </row>
    <row r="270" spans="1:4" s="4" customFormat="1" x14ac:dyDescent="0.2">
      <c r="A270" s="22">
        <v>412900</v>
      </c>
      <c r="B270" s="27" t="s">
        <v>311</v>
      </c>
      <c r="C270" s="32">
        <v>2500</v>
      </c>
      <c r="D270" s="32">
        <v>0</v>
      </c>
    </row>
    <row r="271" spans="1:4" s="4" customFormat="1" x14ac:dyDescent="0.2">
      <c r="A271" s="22">
        <v>412900</v>
      </c>
      <c r="B271" s="27" t="s">
        <v>313</v>
      </c>
      <c r="C271" s="32">
        <v>600</v>
      </c>
      <c r="D271" s="32">
        <v>0</v>
      </c>
    </row>
    <row r="272" spans="1:4" s="4" customFormat="1" x14ac:dyDescent="0.2">
      <c r="A272" s="22">
        <v>412900</v>
      </c>
      <c r="B272" s="23" t="s">
        <v>295</v>
      </c>
      <c r="C272" s="32">
        <v>100</v>
      </c>
      <c r="D272" s="32">
        <v>0</v>
      </c>
    </row>
    <row r="273" spans="1:4" s="29" customFormat="1" x14ac:dyDescent="0.2">
      <c r="A273" s="20">
        <v>510000</v>
      </c>
      <c r="B273" s="25" t="s">
        <v>152</v>
      </c>
      <c r="C273" s="19">
        <f t="shared" ref="C273:D273" si="50">C274</f>
        <v>2500</v>
      </c>
      <c r="D273" s="19">
        <f t="shared" si="50"/>
        <v>0</v>
      </c>
    </row>
    <row r="274" spans="1:4" s="29" customFormat="1" x14ac:dyDescent="0.2">
      <c r="A274" s="20">
        <v>511000</v>
      </c>
      <c r="B274" s="25" t="s">
        <v>153</v>
      </c>
      <c r="C274" s="19">
        <f t="shared" ref="C274" si="51">SUM(C275)</f>
        <v>2500</v>
      </c>
      <c r="D274" s="19">
        <f t="shared" ref="D274" si="52">SUM(D275)</f>
        <v>0</v>
      </c>
    </row>
    <row r="275" spans="1:4" s="4" customFormat="1" x14ac:dyDescent="0.2">
      <c r="A275" s="22">
        <v>511300</v>
      </c>
      <c r="B275" s="23" t="s">
        <v>156</v>
      </c>
      <c r="C275" s="32">
        <v>2500</v>
      </c>
      <c r="D275" s="32">
        <v>0</v>
      </c>
    </row>
    <row r="276" spans="1:4" s="29" customFormat="1" x14ac:dyDescent="0.2">
      <c r="A276" s="20">
        <v>630000</v>
      </c>
      <c r="B276" s="25" t="s">
        <v>319</v>
      </c>
      <c r="C276" s="19">
        <f t="shared" ref="C276:C277" si="53">C277</f>
        <v>5000.0000000000009</v>
      </c>
      <c r="D276" s="19">
        <f t="shared" ref="D276:D277" si="54">D277</f>
        <v>0</v>
      </c>
    </row>
    <row r="277" spans="1:4" s="29" customFormat="1" x14ac:dyDescent="0.2">
      <c r="A277" s="20">
        <v>638000</v>
      </c>
      <c r="B277" s="25" t="s">
        <v>126</v>
      </c>
      <c r="C277" s="19">
        <f t="shared" si="53"/>
        <v>5000.0000000000009</v>
      </c>
      <c r="D277" s="19">
        <f t="shared" si="54"/>
        <v>0</v>
      </c>
    </row>
    <row r="278" spans="1:4" s="4" customFormat="1" x14ac:dyDescent="0.2">
      <c r="A278" s="22">
        <v>638100</v>
      </c>
      <c r="B278" s="23" t="s">
        <v>196</v>
      </c>
      <c r="C278" s="32">
        <v>5000.0000000000009</v>
      </c>
      <c r="D278" s="32">
        <v>0</v>
      </c>
    </row>
    <row r="279" spans="1:4" s="4" customFormat="1" x14ac:dyDescent="0.2">
      <c r="A279" s="11"/>
      <c r="B279" s="57" t="s">
        <v>230</v>
      </c>
      <c r="C279" s="61">
        <f>C255+C273+C276</f>
        <v>427500</v>
      </c>
      <c r="D279" s="61">
        <f>D255+D273+D276</f>
        <v>0</v>
      </c>
    </row>
    <row r="280" spans="1:4" s="4" customFormat="1" x14ac:dyDescent="0.2">
      <c r="A280" s="17"/>
      <c r="B280" s="18"/>
      <c r="C280" s="24"/>
      <c r="D280" s="24"/>
    </row>
    <row r="281" spans="1:4" s="4" customFormat="1" x14ac:dyDescent="0.2">
      <c r="A281" s="17"/>
      <c r="B281" s="18"/>
      <c r="C281" s="24"/>
      <c r="D281" s="24"/>
    </row>
    <row r="282" spans="1:4" s="4" customFormat="1" x14ac:dyDescent="0.2">
      <c r="A282" s="22" t="s">
        <v>539</v>
      </c>
      <c r="B282" s="25"/>
      <c r="C282" s="24"/>
      <c r="D282" s="24"/>
    </row>
    <row r="283" spans="1:4" s="4" customFormat="1" x14ac:dyDescent="0.2">
      <c r="A283" s="22" t="s">
        <v>236</v>
      </c>
      <c r="B283" s="25"/>
      <c r="C283" s="24"/>
      <c r="D283" s="24"/>
    </row>
    <row r="284" spans="1:4" s="4" customFormat="1" x14ac:dyDescent="0.2">
      <c r="A284" s="22" t="s">
        <v>317</v>
      </c>
      <c r="B284" s="25"/>
      <c r="C284" s="24"/>
      <c r="D284" s="24"/>
    </row>
    <row r="285" spans="1:4" s="4" customFormat="1" x14ac:dyDescent="0.2">
      <c r="A285" s="22" t="s">
        <v>525</v>
      </c>
      <c r="B285" s="25"/>
      <c r="C285" s="24"/>
      <c r="D285" s="24"/>
    </row>
    <row r="286" spans="1:4" s="4" customFormat="1" x14ac:dyDescent="0.2">
      <c r="A286" s="22"/>
      <c r="B286" s="53"/>
      <c r="C286" s="41"/>
      <c r="D286" s="41"/>
    </row>
    <row r="287" spans="1:4" s="4" customFormat="1" x14ac:dyDescent="0.2">
      <c r="A287" s="20">
        <v>410000</v>
      </c>
      <c r="B287" s="21" t="s">
        <v>87</v>
      </c>
      <c r="C287" s="19">
        <f>C288+C293</f>
        <v>2550700</v>
      </c>
      <c r="D287" s="19">
        <f>D288+D293</f>
        <v>0</v>
      </c>
    </row>
    <row r="288" spans="1:4" s="4" customFormat="1" x14ac:dyDescent="0.2">
      <c r="A288" s="20">
        <v>411000</v>
      </c>
      <c r="B288" s="21" t="s">
        <v>201</v>
      </c>
      <c r="C288" s="19">
        <f>SUM(C289:C292)</f>
        <v>2208000</v>
      </c>
      <c r="D288" s="19">
        <f>SUM(D289:D292)</f>
        <v>0</v>
      </c>
    </row>
    <row r="289" spans="1:4" s="4" customFormat="1" x14ac:dyDescent="0.2">
      <c r="A289" s="22">
        <v>411100</v>
      </c>
      <c r="B289" s="23" t="s">
        <v>88</v>
      </c>
      <c r="C289" s="32">
        <v>1847400</v>
      </c>
      <c r="D289" s="32">
        <v>0</v>
      </c>
    </row>
    <row r="290" spans="1:4" s="4" customFormat="1" x14ac:dyDescent="0.2">
      <c r="A290" s="22">
        <v>411200</v>
      </c>
      <c r="B290" s="23" t="s">
        <v>214</v>
      </c>
      <c r="C290" s="32">
        <v>280000</v>
      </c>
      <c r="D290" s="32">
        <v>0</v>
      </c>
    </row>
    <row r="291" spans="1:4" s="4" customFormat="1" ht="40.5" x14ac:dyDescent="0.2">
      <c r="A291" s="22">
        <v>411300</v>
      </c>
      <c r="B291" s="23" t="s">
        <v>89</v>
      </c>
      <c r="C291" s="32">
        <v>15600</v>
      </c>
      <c r="D291" s="32">
        <v>0</v>
      </c>
    </row>
    <row r="292" spans="1:4" s="4" customFormat="1" x14ac:dyDescent="0.2">
      <c r="A292" s="22">
        <v>411400</v>
      </c>
      <c r="B292" s="23" t="s">
        <v>90</v>
      </c>
      <c r="C292" s="32">
        <v>65000</v>
      </c>
      <c r="D292" s="32">
        <v>0</v>
      </c>
    </row>
    <row r="293" spans="1:4" s="4" customFormat="1" x14ac:dyDescent="0.2">
      <c r="A293" s="20">
        <v>412000</v>
      </c>
      <c r="B293" s="25" t="s">
        <v>206</v>
      </c>
      <c r="C293" s="19">
        <f>SUM(C294:C305)</f>
        <v>342700</v>
      </c>
      <c r="D293" s="19">
        <f>SUM(D294:D305)</f>
        <v>0</v>
      </c>
    </row>
    <row r="294" spans="1:4" s="4" customFormat="1" x14ac:dyDescent="0.2">
      <c r="A294" s="22">
        <v>412200</v>
      </c>
      <c r="B294" s="23" t="s">
        <v>215</v>
      </c>
      <c r="C294" s="32">
        <v>196999.99999999997</v>
      </c>
      <c r="D294" s="32">
        <v>0</v>
      </c>
    </row>
    <row r="295" spans="1:4" s="4" customFormat="1" x14ac:dyDescent="0.2">
      <c r="A295" s="22">
        <v>412300</v>
      </c>
      <c r="B295" s="23" t="s">
        <v>92</v>
      </c>
      <c r="C295" s="32">
        <v>20000</v>
      </c>
      <c r="D295" s="32">
        <v>0</v>
      </c>
    </row>
    <row r="296" spans="1:4" s="4" customFormat="1" x14ac:dyDescent="0.2">
      <c r="A296" s="22">
        <v>412500</v>
      </c>
      <c r="B296" s="23" t="s">
        <v>94</v>
      </c>
      <c r="C296" s="32">
        <v>12500</v>
      </c>
      <c r="D296" s="32">
        <v>0</v>
      </c>
    </row>
    <row r="297" spans="1:4" s="4" customFormat="1" x14ac:dyDescent="0.2">
      <c r="A297" s="22">
        <v>412600</v>
      </c>
      <c r="B297" s="23" t="s">
        <v>216</v>
      </c>
      <c r="C297" s="32">
        <v>32400</v>
      </c>
      <c r="D297" s="32">
        <v>0</v>
      </c>
    </row>
    <row r="298" spans="1:4" s="4" customFormat="1" x14ac:dyDescent="0.2">
      <c r="A298" s="22">
        <v>412700</v>
      </c>
      <c r="B298" s="23" t="s">
        <v>203</v>
      </c>
      <c r="C298" s="32">
        <v>28500</v>
      </c>
      <c r="D298" s="32">
        <v>0</v>
      </c>
    </row>
    <row r="299" spans="1:4" s="4" customFormat="1" ht="20.25" customHeight="1" x14ac:dyDescent="0.2">
      <c r="A299" s="22">
        <v>412800</v>
      </c>
      <c r="B299" s="23" t="s">
        <v>217</v>
      </c>
      <c r="C299" s="32">
        <v>6000</v>
      </c>
      <c r="D299" s="32">
        <v>0</v>
      </c>
    </row>
    <row r="300" spans="1:4" s="4" customFormat="1" x14ac:dyDescent="0.2">
      <c r="A300" s="22">
        <v>412900</v>
      </c>
      <c r="B300" s="23" t="s">
        <v>526</v>
      </c>
      <c r="C300" s="32">
        <v>7000</v>
      </c>
      <c r="D300" s="32">
        <v>0</v>
      </c>
    </row>
    <row r="301" spans="1:4" s="4" customFormat="1" x14ac:dyDescent="0.2">
      <c r="A301" s="22">
        <v>412900</v>
      </c>
      <c r="B301" s="23" t="s">
        <v>293</v>
      </c>
      <c r="C301" s="32">
        <v>18000</v>
      </c>
      <c r="D301" s="32">
        <v>0</v>
      </c>
    </row>
    <row r="302" spans="1:4" s="4" customFormat="1" x14ac:dyDescent="0.2">
      <c r="A302" s="22">
        <v>412900</v>
      </c>
      <c r="B302" s="23" t="s">
        <v>311</v>
      </c>
      <c r="C302" s="32">
        <v>5000</v>
      </c>
      <c r="D302" s="32">
        <v>0</v>
      </c>
    </row>
    <row r="303" spans="1:4" s="4" customFormat="1" x14ac:dyDescent="0.2">
      <c r="A303" s="22">
        <v>412900</v>
      </c>
      <c r="B303" s="27" t="s">
        <v>312</v>
      </c>
      <c r="C303" s="32">
        <v>7200</v>
      </c>
      <c r="D303" s="32">
        <v>0</v>
      </c>
    </row>
    <row r="304" spans="1:4" s="4" customFormat="1" x14ac:dyDescent="0.2">
      <c r="A304" s="22">
        <v>412900</v>
      </c>
      <c r="B304" s="23" t="s">
        <v>313</v>
      </c>
      <c r="C304" s="32">
        <v>3800</v>
      </c>
      <c r="D304" s="32">
        <v>0</v>
      </c>
    </row>
    <row r="305" spans="1:4" s="4" customFormat="1" x14ac:dyDescent="0.2">
      <c r="A305" s="22">
        <v>412900</v>
      </c>
      <c r="B305" s="23" t="s">
        <v>295</v>
      </c>
      <c r="C305" s="32">
        <v>5300</v>
      </c>
      <c r="D305" s="32">
        <v>0</v>
      </c>
    </row>
    <row r="306" spans="1:4" s="4" customFormat="1" x14ac:dyDescent="0.2">
      <c r="A306" s="20">
        <v>510000</v>
      </c>
      <c r="B306" s="25" t="s">
        <v>152</v>
      </c>
      <c r="C306" s="19">
        <f t="shared" ref="C306:D306" si="55">C307+C309</f>
        <v>105500</v>
      </c>
      <c r="D306" s="19">
        <f t="shared" si="55"/>
        <v>0</v>
      </c>
    </row>
    <row r="307" spans="1:4" s="4" customFormat="1" x14ac:dyDescent="0.2">
      <c r="A307" s="20">
        <v>511000</v>
      </c>
      <c r="B307" s="25" t="s">
        <v>153</v>
      </c>
      <c r="C307" s="19">
        <f>SUM(C308:C308)</f>
        <v>100000</v>
      </c>
      <c r="D307" s="19">
        <f>SUM(D308:D308)</f>
        <v>0</v>
      </c>
    </row>
    <row r="308" spans="1:4" s="4" customFormat="1" x14ac:dyDescent="0.2">
      <c r="A308" s="22">
        <v>511300</v>
      </c>
      <c r="B308" s="23" t="s">
        <v>156</v>
      </c>
      <c r="C308" s="32">
        <v>100000</v>
      </c>
      <c r="D308" s="32">
        <v>0</v>
      </c>
    </row>
    <row r="309" spans="1:4" s="29" customFormat="1" x14ac:dyDescent="0.2">
      <c r="A309" s="20">
        <v>516000</v>
      </c>
      <c r="B309" s="25" t="s">
        <v>163</v>
      </c>
      <c r="C309" s="19">
        <f t="shared" ref="C309" si="56">C310</f>
        <v>5500</v>
      </c>
      <c r="D309" s="19">
        <f t="shared" ref="D309" si="57">D310</f>
        <v>0</v>
      </c>
    </row>
    <row r="310" spans="1:4" s="4" customFormat="1" x14ac:dyDescent="0.2">
      <c r="A310" s="22">
        <v>516100</v>
      </c>
      <c r="B310" s="23" t="s">
        <v>163</v>
      </c>
      <c r="C310" s="32">
        <v>5500</v>
      </c>
      <c r="D310" s="32">
        <v>0</v>
      </c>
    </row>
    <row r="311" spans="1:4" s="29" customFormat="1" x14ac:dyDescent="0.2">
      <c r="A311" s="20">
        <v>630000</v>
      </c>
      <c r="B311" s="25" t="s">
        <v>319</v>
      </c>
      <c r="C311" s="19">
        <f t="shared" ref="C311:D311" si="58">C312</f>
        <v>11500</v>
      </c>
      <c r="D311" s="19">
        <f t="shared" si="58"/>
        <v>0</v>
      </c>
    </row>
    <row r="312" spans="1:4" s="29" customFormat="1" x14ac:dyDescent="0.2">
      <c r="A312" s="20">
        <v>638000</v>
      </c>
      <c r="B312" s="25" t="s">
        <v>126</v>
      </c>
      <c r="C312" s="19">
        <f t="shared" ref="C312" si="59">C313</f>
        <v>11500</v>
      </c>
      <c r="D312" s="19">
        <f t="shared" ref="D312" si="60">D313</f>
        <v>0</v>
      </c>
    </row>
    <row r="313" spans="1:4" s="4" customFormat="1" x14ac:dyDescent="0.2">
      <c r="A313" s="22">
        <v>638100</v>
      </c>
      <c r="B313" s="23" t="s">
        <v>196</v>
      </c>
      <c r="C313" s="32">
        <v>11500</v>
      </c>
      <c r="D313" s="32">
        <v>0</v>
      </c>
    </row>
    <row r="314" spans="1:4" s="4" customFormat="1" x14ac:dyDescent="0.2">
      <c r="A314" s="63"/>
      <c r="B314" s="57" t="s">
        <v>230</v>
      </c>
      <c r="C314" s="61">
        <f>C287+C306+C311</f>
        <v>2667700</v>
      </c>
      <c r="D314" s="61">
        <f>D287+D306+D311</f>
        <v>0</v>
      </c>
    </row>
    <row r="315" spans="1:4" s="4" customFormat="1" x14ac:dyDescent="0.2">
      <c r="A315" s="40"/>
      <c r="B315" s="18"/>
      <c r="C315" s="41"/>
      <c r="D315" s="41"/>
    </row>
    <row r="316" spans="1:4" s="4" customFormat="1" x14ac:dyDescent="0.2">
      <c r="A316" s="17"/>
      <c r="B316" s="18"/>
      <c r="C316" s="24"/>
      <c r="D316" s="24"/>
    </row>
    <row r="317" spans="1:4" s="4" customFormat="1" x14ac:dyDescent="0.2">
      <c r="A317" s="22" t="s">
        <v>540</v>
      </c>
      <c r="B317" s="25"/>
      <c r="C317" s="24"/>
      <c r="D317" s="24"/>
    </row>
    <row r="318" spans="1:4" s="4" customFormat="1" x14ac:dyDescent="0.2">
      <c r="A318" s="22" t="s">
        <v>237</v>
      </c>
      <c r="B318" s="25"/>
      <c r="C318" s="24"/>
      <c r="D318" s="24"/>
    </row>
    <row r="319" spans="1:4" s="4" customFormat="1" x14ac:dyDescent="0.2">
      <c r="A319" s="22" t="s">
        <v>318</v>
      </c>
      <c r="B319" s="25"/>
      <c r="C319" s="24"/>
      <c r="D319" s="24"/>
    </row>
    <row r="320" spans="1:4" s="4" customFormat="1" x14ac:dyDescent="0.2">
      <c r="A320" s="22" t="s">
        <v>525</v>
      </c>
      <c r="B320" s="25"/>
      <c r="C320" s="24"/>
      <c r="D320" s="24"/>
    </row>
    <row r="321" spans="1:4" s="4" customFormat="1" x14ac:dyDescent="0.2">
      <c r="A321" s="22"/>
      <c r="B321" s="53"/>
      <c r="C321" s="41"/>
      <c r="D321" s="41"/>
    </row>
    <row r="322" spans="1:4" s="4" customFormat="1" x14ac:dyDescent="0.2">
      <c r="A322" s="20">
        <v>410000</v>
      </c>
      <c r="B322" s="21" t="s">
        <v>87</v>
      </c>
      <c r="C322" s="19">
        <f>C323+C328+C345+C351+C347+0+0</f>
        <v>17036599.999999996</v>
      </c>
      <c r="D322" s="19">
        <f>D323+D328+D345+D351+D347+0+0</f>
        <v>0</v>
      </c>
    </row>
    <row r="323" spans="1:4" s="4" customFormat="1" x14ac:dyDescent="0.2">
      <c r="A323" s="20">
        <v>411000</v>
      </c>
      <c r="B323" s="21" t="s">
        <v>201</v>
      </c>
      <c r="C323" s="19">
        <f>SUM(C324:C327)</f>
        <v>2865700.0000000005</v>
      </c>
      <c r="D323" s="19">
        <f>SUM(D324:D327)</f>
        <v>0</v>
      </c>
    </row>
    <row r="324" spans="1:4" s="4" customFormat="1" x14ac:dyDescent="0.2">
      <c r="A324" s="22">
        <v>411100</v>
      </c>
      <c r="B324" s="23" t="s">
        <v>88</v>
      </c>
      <c r="C324" s="32">
        <v>2690000.0000000005</v>
      </c>
      <c r="D324" s="32">
        <v>0</v>
      </c>
    </row>
    <row r="325" spans="1:4" s="4" customFormat="1" x14ac:dyDescent="0.2">
      <c r="A325" s="22">
        <v>411200</v>
      </c>
      <c r="B325" s="23" t="s">
        <v>214</v>
      </c>
      <c r="C325" s="32">
        <v>106700</v>
      </c>
      <c r="D325" s="32">
        <v>0</v>
      </c>
    </row>
    <row r="326" spans="1:4" s="4" customFormat="1" ht="40.5" x14ac:dyDescent="0.2">
      <c r="A326" s="22">
        <v>411300</v>
      </c>
      <c r="B326" s="23" t="s">
        <v>89</v>
      </c>
      <c r="C326" s="32">
        <v>55000</v>
      </c>
      <c r="D326" s="32">
        <v>0</v>
      </c>
    </row>
    <row r="327" spans="1:4" s="4" customFormat="1" x14ac:dyDescent="0.2">
      <c r="A327" s="22">
        <v>411400</v>
      </c>
      <c r="B327" s="23" t="s">
        <v>90</v>
      </c>
      <c r="C327" s="32">
        <v>13999.999999999995</v>
      </c>
      <c r="D327" s="32">
        <v>0</v>
      </c>
    </row>
    <row r="328" spans="1:4" s="4" customFormat="1" x14ac:dyDescent="0.2">
      <c r="A328" s="20">
        <v>412000</v>
      </c>
      <c r="B328" s="25" t="s">
        <v>206</v>
      </c>
      <c r="C328" s="19">
        <f>SUM(C329:C344)</f>
        <v>5027299.9999999981</v>
      </c>
      <c r="D328" s="19">
        <f>SUM(D329:D344)</f>
        <v>0</v>
      </c>
    </row>
    <row r="329" spans="1:4" s="4" customFormat="1" x14ac:dyDescent="0.2">
      <c r="A329" s="22">
        <v>412100</v>
      </c>
      <c r="B329" s="23" t="s">
        <v>91</v>
      </c>
      <c r="C329" s="32">
        <v>11300</v>
      </c>
      <c r="D329" s="32">
        <v>0</v>
      </c>
    </row>
    <row r="330" spans="1:4" s="4" customFormat="1" x14ac:dyDescent="0.2">
      <c r="A330" s="22">
        <v>412200</v>
      </c>
      <c r="B330" s="23" t="s">
        <v>215</v>
      </c>
      <c r="C330" s="32">
        <v>240000</v>
      </c>
      <c r="D330" s="32">
        <v>0</v>
      </c>
    </row>
    <row r="331" spans="1:4" s="4" customFormat="1" x14ac:dyDescent="0.2">
      <c r="A331" s="22">
        <v>412300</v>
      </c>
      <c r="B331" s="23" t="s">
        <v>92</v>
      </c>
      <c r="C331" s="32">
        <v>350000</v>
      </c>
      <c r="D331" s="32">
        <v>0</v>
      </c>
    </row>
    <row r="332" spans="1:4" s="4" customFormat="1" x14ac:dyDescent="0.2">
      <c r="A332" s="22">
        <v>412500</v>
      </c>
      <c r="B332" s="23" t="s">
        <v>94</v>
      </c>
      <c r="C332" s="32">
        <v>160000</v>
      </c>
      <c r="D332" s="32">
        <v>0</v>
      </c>
    </row>
    <row r="333" spans="1:4" s="4" customFormat="1" x14ac:dyDescent="0.2">
      <c r="A333" s="22">
        <v>412600</v>
      </c>
      <c r="B333" s="23" t="s">
        <v>216</v>
      </c>
      <c r="C333" s="32">
        <v>499999.99999999988</v>
      </c>
      <c r="D333" s="32">
        <v>0</v>
      </c>
    </row>
    <row r="334" spans="1:4" s="4" customFormat="1" x14ac:dyDescent="0.2">
      <c r="A334" s="22">
        <v>412700</v>
      </c>
      <c r="B334" s="23" t="s">
        <v>203</v>
      </c>
      <c r="C334" s="32">
        <v>428000</v>
      </c>
      <c r="D334" s="32">
        <v>0</v>
      </c>
    </row>
    <row r="335" spans="1:4" s="4" customFormat="1" x14ac:dyDescent="0.2">
      <c r="A335" s="22">
        <v>412700</v>
      </c>
      <c r="B335" s="23" t="s">
        <v>492</v>
      </c>
      <c r="C335" s="32">
        <v>2689999.9999999986</v>
      </c>
      <c r="D335" s="32">
        <v>0</v>
      </c>
    </row>
    <row r="336" spans="1:4" s="4" customFormat="1" x14ac:dyDescent="0.2">
      <c r="A336" s="22">
        <v>412700</v>
      </c>
      <c r="B336" s="23" t="s">
        <v>298</v>
      </c>
      <c r="C336" s="32">
        <v>50000</v>
      </c>
      <c r="D336" s="32">
        <v>0</v>
      </c>
    </row>
    <row r="337" spans="1:4" s="4" customFormat="1" ht="20.25" customHeight="1" x14ac:dyDescent="0.2">
      <c r="A337" s="22">
        <v>412800</v>
      </c>
      <c r="B337" s="23" t="s">
        <v>217</v>
      </c>
      <c r="C337" s="32">
        <v>5000</v>
      </c>
      <c r="D337" s="32">
        <v>0</v>
      </c>
    </row>
    <row r="338" spans="1:4" s="4" customFormat="1" x14ac:dyDescent="0.2">
      <c r="A338" s="22">
        <v>412900</v>
      </c>
      <c r="B338" s="27" t="s">
        <v>526</v>
      </c>
      <c r="C338" s="32">
        <v>3000</v>
      </c>
      <c r="D338" s="32">
        <v>0</v>
      </c>
    </row>
    <row r="339" spans="1:4" s="4" customFormat="1" x14ac:dyDescent="0.2">
      <c r="A339" s="22">
        <v>412900</v>
      </c>
      <c r="B339" s="27" t="s">
        <v>293</v>
      </c>
      <c r="C339" s="32">
        <v>383000</v>
      </c>
      <c r="D339" s="32">
        <v>0</v>
      </c>
    </row>
    <row r="340" spans="1:4" s="4" customFormat="1" x14ac:dyDescent="0.2">
      <c r="A340" s="22">
        <v>412900</v>
      </c>
      <c r="B340" s="27" t="s">
        <v>311</v>
      </c>
      <c r="C340" s="32">
        <v>170000.00000000041</v>
      </c>
      <c r="D340" s="32">
        <v>0</v>
      </c>
    </row>
    <row r="341" spans="1:4" s="4" customFormat="1" x14ac:dyDescent="0.2">
      <c r="A341" s="22">
        <v>412900</v>
      </c>
      <c r="B341" s="27" t="s">
        <v>312</v>
      </c>
      <c r="C341" s="32">
        <v>30000</v>
      </c>
      <c r="D341" s="32">
        <v>0</v>
      </c>
    </row>
    <row r="342" spans="1:4" s="4" customFormat="1" x14ac:dyDescent="0.2">
      <c r="A342" s="22">
        <v>412900</v>
      </c>
      <c r="B342" s="27" t="s">
        <v>313</v>
      </c>
      <c r="C342" s="32">
        <v>5000</v>
      </c>
      <c r="D342" s="32">
        <v>0</v>
      </c>
    </row>
    <row r="343" spans="1:4" s="4" customFormat="1" x14ac:dyDescent="0.2">
      <c r="A343" s="22">
        <v>412900</v>
      </c>
      <c r="B343" s="27" t="s">
        <v>493</v>
      </c>
      <c r="C343" s="32">
        <v>0</v>
      </c>
      <c r="D343" s="32">
        <v>0</v>
      </c>
    </row>
    <row r="344" spans="1:4" s="4" customFormat="1" x14ac:dyDescent="0.2">
      <c r="A344" s="22">
        <v>412900</v>
      </c>
      <c r="B344" s="23" t="s">
        <v>295</v>
      </c>
      <c r="C344" s="32">
        <v>1999.9999999999995</v>
      </c>
      <c r="D344" s="32">
        <v>0</v>
      </c>
    </row>
    <row r="345" spans="1:4" s="60" customFormat="1" x14ac:dyDescent="0.2">
      <c r="A345" s="20">
        <v>414000</v>
      </c>
      <c r="B345" s="25" t="s">
        <v>104</v>
      </c>
      <c r="C345" s="19">
        <f t="shared" ref="C345" si="61">SUM(C346)</f>
        <v>7849999.9999999991</v>
      </c>
      <c r="D345" s="19">
        <f t="shared" ref="D345" si="62">SUM(D346)</f>
        <v>0</v>
      </c>
    </row>
    <row r="346" spans="1:4" s="4" customFormat="1" x14ac:dyDescent="0.2">
      <c r="A346" s="22">
        <v>414100</v>
      </c>
      <c r="B346" s="23" t="s">
        <v>324</v>
      </c>
      <c r="C346" s="32">
        <v>7849999.9999999991</v>
      </c>
      <c r="D346" s="32">
        <v>0</v>
      </c>
    </row>
    <row r="347" spans="1:4" s="29" customFormat="1" x14ac:dyDescent="0.2">
      <c r="A347" s="20">
        <v>415000</v>
      </c>
      <c r="B347" s="25" t="s">
        <v>50</v>
      </c>
      <c r="C347" s="19">
        <f>SUM(C348:C350)</f>
        <v>961000</v>
      </c>
      <c r="D347" s="19">
        <f>SUM(D348:D350)</f>
        <v>0</v>
      </c>
    </row>
    <row r="348" spans="1:4" s="4" customFormat="1" x14ac:dyDescent="0.2">
      <c r="A348" s="30">
        <v>415100</v>
      </c>
      <c r="B348" s="23" t="s">
        <v>260</v>
      </c>
      <c r="C348" s="32">
        <v>24600</v>
      </c>
      <c r="D348" s="32">
        <v>0</v>
      </c>
    </row>
    <row r="349" spans="1:4" s="4" customFormat="1" x14ac:dyDescent="0.2">
      <c r="A349" s="22">
        <v>415200</v>
      </c>
      <c r="B349" s="23" t="s">
        <v>280</v>
      </c>
      <c r="C349" s="32">
        <v>842500</v>
      </c>
      <c r="D349" s="32">
        <v>0</v>
      </c>
    </row>
    <row r="350" spans="1:4" s="4" customFormat="1" x14ac:dyDescent="0.2">
      <c r="A350" s="22">
        <v>415200</v>
      </c>
      <c r="B350" s="23" t="s">
        <v>261</v>
      </c>
      <c r="C350" s="32">
        <v>93900</v>
      </c>
      <c r="D350" s="32">
        <v>0</v>
      </c>
    </row>
    <row r="351" spans="1:4" s="60" customFormat="1" x14ac:dyDescent="0.2">
      <c r="A351" s="20">
        <v>416000</v>
      </c>
      <c r="B351" s="25" t="s">
        <v>208</v>
      </c>
      <c r="C351" s="19">
        <f t="shared" ref="C351" si="63">SUM(C352:C352)</f>
        <v>332600</v>
      </c>
      <c r="D351" s="19">
        <f t="shared" ref="D351" si="64">SUM(D352:D352)</f>
        <v>0</v>
      </c>
    </row>
    <row r="352" spans="1:4" s="4" customFormat="1" x14ac:dyDescent="0.2">
      <c r="A352" s="30">
        <v>416100</v>
      </c>
      <c r="B352" s="23" t="s">
        <v>231</v>
      </c>
      <c r="C352" s="32">
        <v>332600</v>
      </c>
      <c r="D352" s="32">
        <v>0</v>
      </c>
    </row>
    <row r="353" spans="1:4" s="29" customFormat="1" x14ac:dyDescent="0.2">
      <c r="A353" s="20">
        <v>480000</v>
      </c>
      <c r="B353" s="25" t="s">
        <v>148</v>
      </c>
      <c r="C353" s="19">
        <f>C356+C354</f>
        <v>1090000</v>
      </c>
      <c r="D353" s="19">
        <f>D356+D354</f>
        <v>0</v>
      </c>
    </row>
    <row r="354" spans="1:4" s="29" customFormat="1" x14ac:dyDescent="0.2">
      <c r="A354" s="20">
        <v>487000</v>
      </c>
      <c r="B354" s="25" t="s">
        <v>200</v>
      </c>
      <c r="C354" s="19">
        <f>SUM(C355:C355)</f>
        <v>60000</v>
      </c>
      <c r="D354" s="19">
        <f>SUM(D355:D355)</f>
        <v>0</v>
      </c>
    </row>
    <row r="355" spans="1:4" s="4" customFormat="1" x14ac:dyDescent="0.2">
      <c r="A355" s="22">
        <v>487300</v>
      </c>
      <c r="B355" s="23" t="s">
        <v>149</v>
      </c>
      <c r="C355" s="32">
        <v>60000</v>
      </c>
      <c r="D355" s="32">
        <v>0</v>
      </c>
    </row>
    <row r="356" spans="1:4" s="29" customFormat="1" x14ac:dyDescent="0.2">
      <c r="A356" s="20">
        <v>488000</v>
      </c>
      <c r="B356" s="25" t="s">
        <v>103</v>
      </c>
      <c r="C356" s="19">
        <f>SUM(C357:C358)</f>
        <v>1030000</v>
      </c>
      <c r="D356" s="19">
        <f>SUM(D357:D358)</f>
        <v>0</v>
      </c>
    </row>
    <row r="357" spans="1:4" s="4" customFormat="1" x14ac:dyDescent="0.2">
      <c r="A357" s="22">
        <v>488100</v>
      </c>
      <c r="B357" s="23" t="s">
        <v>325</v>
      </c>
      <c r="C357" s="32">
        <v>1000000</v>
      </c>
      <c r="D357" s="32">
        <v>0</v>
      </c>
    </row>
    <row r="358" spans="1:4" s="4" customFormat="1" x14ac:dyDescent="0.2">
      <c r="A358" s="22">
        <v>488100</v>
      </c>
      <c r="B358" s="23" t="s">
        <v>103</v>
      </c>
      <c r="C358" s="32">
        <v>30000</v>
      </c>
      <c r="D358" s="32">
        <v>0</v>
      </c>
    </row>
    <row r="359" spans="1:4" s="4" customFormat="1" x14ac:dyDescent="0.2">
      <c r="A359" s="20">
        <v>510000</v>
      </c>
      <c r="B359" s="25" t="s">
        <v>152</v>
      </c>
      <c r="C359" s="19">
        <f>C360+C364+C366</f>
        <v>2906500</v>
      </c>
      <c r="D359" s="19">
        <f>D360+D364+D366</f>
        <v>0</v>
      </c>
    </row>
    <row r="360" spans="1:4" s="4" customFormat="1" x14ac:dyDescent="0.2">
      <c r="A360" s="20">
        <v>511000</v>
      </c>
      <c r="B360" s="25" t="s">
        <v>153</v>
      </c>
      <c r="C360" s="19">
        <f>SUM(C361:C363)</f>
        <v>376500</v>
      </c>
      <c r="D360" s="19">
        <f>SUM(D361:D363)</f>
        <v>0</v>
      </c>
    </row>
    <row r="361" spans="1:4" s="4" customFormat="1" x14ac:dyDescent="0.2">
      <c r="A361" s="22">
        <v>511200</v>
      </c>
      <c r="B361" s="23" t="s">
        <v>155</v>
      </c>
      <c r="C361" s="32">
        <v>0</v>
      </c>
      <c r="D361" s="32">
        <v>0</v>
      </c>
    </row>
    <row r="362" spans="1:4" s="4" customFormat="1" x14ac:dyDescent="0.2">
      <c r="A362" s="22">
        <v>511300</v>
      </c>
      <c r="B362" s="23" t="s">
        <v>156</v>
      </c>
      <c r="C362" s="32">
        <v>370000</v>
      </c>
      <c r="D362" s="32">
        <v>0</v>
      </c>
    </row>
    <row r="363" spans="1:4" s="4" customFormat="1" x14ac:dyDescent="0.2">
      <c r="A363" s="22">
        <v>511400</v>
      </c>
      <c r="B363" s="23" t="s">
        <v>157</v>
      </c>
      <c r="C363" s="32">
        <v>6500</v>
      </c>
      <c r="D363" s="32">
        <v>0</v>
      </c>
    </row>
    <row r="364" spans="1:4" s="4" customFormat="1" x14ac:dyDescent="0.2">
      <c r="A364" s="20">
        <v>513000</v>
      </c>
      <c r="B364" s="25" t="s">
        <v>161</v>
      </c>
      <c r="C364" s="19">
        <f>SUM(C365:C365)</f>
        <v>2400000</v>
      </c>
      <c r="D364" s="19">
        <f>SUM(D365:D365)</f>
        <v>0</v>
      </c>
    </row>
    <row r="365" spans="1:4" s="4" customFormat="1" x14ac:dyDescent="0.2">
      <c r="A365" s="22">
        <v>513700</v>
      </c>
      <c r="B365" s="23" t="s">
        <v>326</v>
      </c>
      <c r="C365" s="32">
        <v>2400000</v>
      </c>
      <c r="D365" s="32">
        <v>0</v>
      </c>
    </row>
    <row r="366" spans="1:4" s="29" customFormat="1" x14ac:dyDescent="0.2">
      <c r="A366" s="20">
        <v>516000</v>
      </c>
      <c r="B366" s="25" t="s">
        <v>163</v>
      </c>
      <c r="C366" s="19">
        <f t="shared" ref="C366" si="65">SUM(C367)</f>
        <v>130000</v>
      </c>
      <c r="D366" s="19">
        <f t="shared" ref="D366" si="66">SUM(D367)</f>
        <v>0</v>
      </c>
    </row>
    <row r="367" spans="1:4" s="4" customFormat="1" x14ac:dyDescent="0.2">
      <c r="A367" s="22">
        <v>516100</v>
      </c>
      <c r="B367" s="23" t="s">
        <v>163</v>
      </c>
      <c r="C367" s="32">
        <v>130000</v>
      </c>
      <c r="D367" s="32">
        <v>0</v>
      </c>
    </row>
    <row r="368" spans="1:4" s="29" customFormat="1" x14ac:dyDescent="0.2">
      <c r="A368" s="20">
        <v>630000</v>
      </c>
      <c r="B368" s="25" t="s">
        <v>191</v>
      </c>
      <c r="C368" s="19">
        <f>C371+C369</f>
        <v>73800</v>
      </c>
      <c r="D368" s="19">
        <f>D371+D369</f>
        <v>0</v>
      </c>
    </row>
    <row r="369" spans="1:4" s="29" customFormat="1" x14ac:dyDescent="0.2">
      <c r="A369" s="20">
        <v>631000</v>
      </c>
      <c r="B369" s="25" t="s">
        <v>125</v>
      </c>
      <c r="C369" s="19">
        <f>0+C370</f>
        <v>1800</v>
      </c>
      <c r="D369" s="19">
        <f>0+D370</f>
        <v>0</v>
      </c>
    </row>
    <row r="370" spans="1:4" s="4" customFormat="1" x14ac:dyDescent="0.2">
      <c r="A370" s="30">
        <v>631200</v>
      </c>
      <c r="B370" s="23" t="s">
        <v>194</v>
      </c>
      <c r="C370" s="32">
        <v>1800</v>
      </c>
      <c r="D370" s="32">
        <v>0</v>
      </c>
    </row>
    <row r="371" spans="1:4" s="29" customFormat="1" x14ac:dyDescent="0.2">
      <c r="A371" s="20">
        <v>638000</v>
      </c>
      <c r="B371" s="25" t="s">
        <v>126</v>
      </c>
      <c r="C371" s="19">
        <f t="shared" ref="C371" si="67">C372</f>
        <v>72000</v>
      </c>
      <c r="D371" s="19">
        <f t="shared" ref="D371" si="68">D372</f>
        <v>0</v>
      </c>
    </row>
    <row r="372" spans="1:4" s="4" customFormat="1" x14ac:dyDescent="0.2">
      <c r="A372" s="22">
        <v>638100</v>
      </c>
      <c r="B372" s="23" t="s">
        <v>196</v>
      </c>
      <c r="C372" s="32">
        <v>72000</v>
      </c>
      <c r="D372" s="32">
        <v>0</v>
      </c>
    </row>
    <row r="373" spans="1:4" s="4" customFormat="1" x14ac:dyDescent="0.2">
      <c r="A373" s="63"/>
      <c r="B373" s="57" t="s">
        <v>230</v>
      </c>
      <c r="C373" s="61">
        <f>C322+C353+C359+C368</f>
        <v>21106899.999999996</v>
      </c>
      <c r="D373" s="61">
        <f>D322+D353+D359+D368</f>
        <v>0</v>
      </c>
    </row>
    <row r="374" spans="1:4" s="4" customFormat="1" x14ac:dyDescent="0.2">
      <c r="A374" s="40"/>
      <c r="B374" s="18"/>
      <c r="C374" s="41"/>
      <c r="D374" s="41"/>
    </row>
    <row r="375" spans="1:4" s="4" customFormat="1" x14ac:dyDescent="0.2">
      <c r="A375" s="17"/>
      <c r="B375" s="18"/>
      <c r="C375" s="24"/>
      <c r="D375" s="24"/>
    </row>
    <row r="376" spans="1:4" s="4" customFormat="1" x14ac:dyDescent="0.2">
      <c r="A376" s="22" t="s">
        <v>541</v>
      </c>
      <c r="B376" s="25"/>
      <c r="C376" s="24"/>
      <c r="D376" s="24"/>
    </row>
    <row r="377" spans="1:4" s="4" customFormat="1" x14ac:dyDescent="0.2">
      <c r="A377" s="22" t="s">
        <v>237</v>
      </c>
      <c r="B377" s="25"/>
      <c r="C377" s="24"/>
      <c r="D377" s="24"/>
    </row>
    <row r="378" spans="1:4" s="4" customFormat="1" x14ac:dyDescent="0.2">
      <c r="A378" s="22" t="s">
        <v>321</v>
      </c>
      <c r="B378" s="25"/>
      <c r="C378" s="24"/>
      <c r="D378" s="24"/>
    </row>
    <row r="379" spans="1:4" s="4" customFormat="1" x14ac:dyDescent="0.2">
      <c r="A379" s="22" t="s">
        <v>525</v>
      </c>
      <c r="B379" s="25"/>
      <c r="C379" s="24"/>
      <c r="D379" s="24"/>
    </row>
    <row r="380" spans="1:4" s="4" customFormat="1" x14ac:dyDescent="0.2">
      <c r="A380" s="22"/>
      <c r="B380" s="53"/>
      <c r="C380" s="41"/>
      <c r="D380" s="41"/>
    </row>
    <row r="381" spans="1:4" s="4" customFormat="1" x14ac:dyDescent="0.2">
      <c r="A381" s="20">
        <v>410000</v>
      </c>
      <c r="B381" s="21" t="s">
        <v>87</v>
      </c>
      <c r="C381" s="19">
        <f>C382+C385</f>
        <v>2048200.0000000007</v>
      </c>
      <c r="D381" s="19">
        <f>D382+D385</f>
        <v>0</v>
      </c>
    </row>
    <row r="382" spans="1:4" s="4" customFormat="1" x14ac:dyDescent="0.2">
      <c r="A382" s="20">
        <v>411000</v>
      </c>
      <c r="B382" s="21" t="s">
        <v>201</v>
      </c>
      <c r="C382" s="19">
        <f>SUM(C383:C384)</f>
        <v>168500</v>
      </c>
      <c r="D382" s="19">
        <f>SUM(D383:D384)</f>
        <v>0</v>
      </c>
    </row>
    <row r="383" spans="1:4" s="4" customFormat="1" x14ac:dyDescent="0.2">
      <c r="A383" s="22">
        <v>411100</v>
      </c>
      <c r="B383" s="23" t="s">
        <v>88</v>
      </c>
      <c r="C383" s="32">
        <v>143000</v>
      </c>
      <c r="D383" s="32">
        <v>0</v>
      </c>
    </row>
    <row r="384" spans="1:4" s="4" customFormat="1" x14ac:dyDescent="0.2">
      <c r="A384" s="22">
        <v>411200</v>
      </c>
      <c r="B384" s="23" t="s">
        <v>214</v>
      </c>
      <c r="C384" s="32">
        <v>25499.999999999996</v>
      </c>
      <c r="D384" s="32">
        <v>0</v>
      </c>
    </row>
    <row r="385" spans="1:4" s="4" customFormat="1" x14ac:dyDescent="0.2">
      <c r="A385" s="20">
        <v>412000</v>
      </c>
      <c r="B385" s="25" t="s">
        <v>206</v>
      </c>
      <c r="C385" s="19">
        <f>SUM(C386:C397)</f>
        <v>1879700.0000000007</v>
      </c>
      <c r="D385" s="19">
        <f>SUM(D386:D397)</f>
        <v>0</v>
      </c>
    </row>
    <row r="386" spans="1:4" s="4" customFormat="1" x14ac:dyDescent="0.2">
      <c r="A386" s="22">
        <v>412100</v>
      </c>
      <c r="B386" s="23" t="s">
        <v>91</v>
      </c>
      <c r="C386" s="32">
        <v>800</v>
      </c>
      <c r="D386" s="32">
        <v>0</v>
      </c>
    </row>
    <row r="387" spans="1:4" s="4" customFormat="1" x14ac:dyDescent="0.2">
      <c r="A387" s="22">
        <v>412200</v>
      </c>
      <c r="B387" s="23" t="s">
        <v>215</v>
      </c>
      <c r="C387" s="32">
        <v>26500</v>
      </c>
      <c r="D387" s="32">
        <v>0</v>
      </c>
    </row>
    <row r="388" spans="1:4" s="4" customFormat="1" x14ac:dyDescent="0.2">
      <c r="A388" s="22">
        <v>412300</v>
      </c>
      <c r="B388" s="23" t="s">
        <v>92</v>
      </c>
      <c r="C388" s="32">
        <v>6200</v>
      </c>
      <c r="D388" s="32">
        <v>0</v>
      </c>
    </row>
    <row r="389" spans="1:4" s="4" customFormat="1" x14ac:dyDescent="0.2">
      <c r="A389" s="22">
        <v>412500</v>
      </c>
      <c r="B389" s="23" t="s">
        <v>94</v>
      </c>
      <c r="C389" s="32">
        <v>382500.00000000029</v>
      </c>
      <c r="D389" s="32">
        <v>0</v>
      </c>
    </row>
    <row r="390" spans="1:4" s="4" customFormat="1" x14ac:dyDescent="0.2">
      <c r="A390" s="22">
        <v>412600</v>
      </c>
      <c r="B390" s="23" t="s">
        <v>216</v>
      </c>
      <c r="C390" s="32">
        <v>550000.00000000035</v>
      </c>
      <c r="D390" s="32">
        <v>0</v>
      </c>
    </row>
    <row r="391" spans="1:4" s="4" customFormat="1" x14ac:dyDescent="0.2">
      <c r="A391" s="22">
        <v>412700</v>
      </c>
      <c r="B391" s="23" t="s">
        <v>203</v>
      </c>
      <c r="C391" s="32">
        <v>110000.00000000001</v>
      </c>
      <c r="D391" s="32">
        <v>0</v>
      </c>
    </row>
    <row r="392" spans="1:4" s="4" customFormat="1" x14ac:dyDescent="0.2">
      <c r="A392" s="22">
        <v>412900</v>
      </c>
      <c r="B392" s="27" t="s">
        <v>526</v>
      </c>
      <c r="C392" s="32">
        <v>85200</v>
      </c>
      <c r="D392" s="32">
        <v>0</v>
      </c>
    </row>
    <row r="393" spans="1:4" s="4" customFormat="1" x14ac:dyDescent="0.2">
      <c r="A393" s="22">
        <v>412900</v>
      </c>
      <c r="B393" s="27" t="s">
        <v>293</v>
      </c>
      <c r="C393" s="32">
        <v>380000</v>
      </c>
      <c r="D393" s="32">
        <v>0</v>
      </c>
    </row>
    <row r="394" spans="1:4" s="4" customFormat="1" x14ac:dyDescent="0.2">
      <c r="A394" s="22">
        <v>412900</v>
      </c>
      <c r="B394" s="27" t="s">
        <v>311</v>
      </c>
      <c r="C394" s="32">
        <v>10000</v>
      </c>
      <c r="D394" s="32">
        <v>0</v>
      </c>
    </row>
    <row r="395" spans="1:4" s="4" customFormat="1" x14ac:dyDescent="0.2">
      <c r="A395" s="22">
        <v>412900</v>
      </c>
      <c r="B395" s="27" t="s">
        <v>312</v>
      </c>
      <c r="C395" s="32">
        <v>321999.99999999994</v>
      </c>
      <c r="D395" s="32">
        <v>0</v>
      </c>
    </row>
    <row r="396" spans="1:4" s="4" customFormat="1" x14ac:dyDescent="0.2">
      <c r="A396" s="22">
        <v>412900</v>
      </c>
      <c r="B396" s="27" t="s">
        <v>313</v>
      </c>
      <c r="C396" s="32">
        <v>499.99999999999955</v>
      </c>
      <c r="D396" s="32">
        <v>0</v>
      </c>
    </row>
    <row r="397" spans="1:4" s="4" customFormat="1" x14ac:dyDescent="0.2">
      <c r="A397" s="22">
        <v>412900</v>
      </c>
      <c r="B397" s="23" t="s">
        <v>295</v>
      </c>
      <c r="C397" s="32">
        <v>6000</v>
      </c>
      <c r="D397" s="32">
        <v>0</v>
      </c>
    </row>
    <row r="398" spans="1:4" s="4" customFormat="1" x14ac:dyDescent="0.2">
      <c r="A398" s="20">
        <v>510000</v>
      </c>
      <c r="B398" s="25" t="s">
        <v>152</v>
      </c>
      <c r="C398" s="19">
        <f>C399+C402</f>
        <v>14500</v>
      </c>
      <c r="D398" s="19">
        <f>D399+D402</f>
        <v>0</v>
      </c>
    </row>
    <row r="399" spans="1:4" s="4" customFormat="1" x14ac:dyDescent="0.2">
      <c r="A399" s="20">
        <v>511000</v>
      </c>
      <c r="B399" s="25" t="s">
        <v>153</v>
      </c>
      <c r="C399" s="19">
        <f>SUM(C400:C401)</f>
        <v>6500</v>
      </c>
      <c r="D399" s="19">
        <f>SUM(D400:D401)</f>
        <v>0</v>
      </c>
    </row>
    <row r="400" spans="1:4" s="4" customFormat="1" x14ac:dyDescent="0.2">
      <c r="A400" s="30">
        <v>511100</v>
      </c>
      <c r="B400" s="23" t="s">
        <v>154</v>
      </c>
      <c r="C400" s="32">
        <v>0</v>
      </c>
      <c r="D400" s="32">
        <v>0</v>
      </c>
    </row>
    <row r="401" spans="1:4" s="4" customFormat="1" x14ac:dyDescent="0.2">
      <c r="A401" s="22">
        <v>511300</v>
      </c>
      <c r="B401" s="23" t="s">
        <v>156</v>
      </c>
      <c r="C401" s="32">
        <v>6500</v>
      </c>
      <c r="D401" s="32">
        <v>0</v>
      </c>
    </row>
    <row r="402" spans="1:4" s="29" customFormat="1" x14ac:dyDescent="0.2">
      <c r="A402" s="20">
        <v>516000</v>
      </c>
      <c r="B402" s="25" t="s">
        <v>163</v>
      </c>
      <c r="C402" s="55">
        <f t="shared" ref="C402" si="69">C403</f>
        <v>8000</v>
      </c>
      <c r="D402" s="55">
        <f t="shared" ref="D402" si="70">D403</f>
        <v>0</v>
      </c>
    </row>
    <row r="403" spans="1:4" s="4" customFormat="1" x14ac:dyDescent="0.2">
      <c r="A403" s="22">
        <v>516100</v>
      </c>
      <c r="B403" s="23" t="s">
        <v>163</v>
      </c>
      <c r="C403" s="32">
        <v>8000</v>
      </c>
      <c r="D403" s="32">
        <v>0</v>
      </c>
    </row>
    <row r="404" spans="1:4" s="4" customFormat="1" x14ac:dyDescent="0.2">
      <c r="A404" s="63"/>
      <c r="B404" s="57" t="s">
        <v>230</v>
      </c>
      <c r="C404" s="61">
        <f>C381+C398+0</f>
        <v>2062700.0000000007</v>
      </c>
      <c r="D404" s="61">
        <f>D381+D398+0</f>
        <v>0</v>
      </c>
    </row>
    <row r="405" spans="1:4" s="4" customFormat="1" x14ac:dyDescent="0.2">
      <c r="A405" s="40"/>
      <c r="B405" s="18"/>
      <c r="C405" s="41"/>
      <c r="D405" s="41"/>
    </row>
    <row r="406" spans="1:4" s="4" customFormat="1" x14ac:dyDescent="0.2">
      <c r="A406" s="17"/>
      <c r="B406" s="18"/>
      <c r="C406" s="24"/>
      <c r="D406" s="24"/>
    </row>
    <row r="407" spans="1:4" s="4" customFormat="1" x14ac:dyDescent="0.2">
      <c r="A407" s="22" t="s">
        <v>542</v>
      </c>
      <c r="B407" s="25"/>
      <c r="C407" s="24"/>
      <c r="D407" s="24"/>
    </row>
    <row r="408" spans="1:4" s="4" customFormat="1" x14ac:dyDescent="0.2">
      <c r="A408" s="22" t="s">
        <v>237</v>
      </c>
      <c r="B408" s="25"/>
      <c r="C408" s="24"/>
      <c r="D408" s="24"/>
    </row>
    <row r="409" spans="1:4" s="4" customFormat="1" x14ac:dyDescent="0.2">
      <c r="A409" s="22" t="s">
        <v>327</v>
      </c>
      <c r="B409" s="25"/>
      <c r="C409" s="24"/>
      <c r="D409" s="24"/>
    </row>
    <row r="410" spans="1:4" s="4" customFormat="1" x14ac:dyDescent="0.2">
      <c r="A410" s="22" t="s">
        <v>525</v>
      </c>
      <c r="B410" s="25"/>
      <c r="C410" s="24"/>
      <c r="D410" s="24"/>
    </row>
    <row r="411" spans="1:4" s="4" customFormat="1" x14ac:dyDescent="0.2">
      <c r="A411" s="22"/>
      <c r="B411" s="53"/>
      <c r="C411" s="41"/>
      <c r="D411" s="41"/>
    </row>
    <row r="412" spans="1:4" s="4" customFormat="1" x14ac:dyDescent="0.2">
      <c r="A412" s="20">
        <v>410000</v>
      </c>
      <c r="B412" s="21" t="s">
        <v>87</v>
      </c>
      <c r="C412" s="19">
        <f>C413+C418+0</f>
        <v>26622400</v>
      </c>
      <c r="D412" s="19">
        <f>D413+D418+0</f>
        <v>0</v>
      </c>
    </row>
    <row r="413" spans="1:4" s="4" customFormat="1" x14ac:dyDescent="0.2">
      <c r="A413" s="20">
        <v>411000</v>
      </c>
      <c r="B413" s="21" t="s">
        <v>201</v>
      </c>
      <c r="C413" s="19">
        <f>SUM(C414:C417)</f>
        <v>26573700</v>
      </c>
      <c r="D413" s="19">
        <f>SUM(D414:D417)</f>
        <v>0</v>
      </c>
    </row>
    <row r="414" spans="1:4" s="4" customFormat="1" x14ac:dyDescent="0.2">
      <c r="A414" s="22">
        <v>411100</v>
      </c>
      <c r="B414" s="23" t="s">
        <v>88</v>
      </c>
      <c r="C414" s="32">
        <v>24870000</v>
      </c>
      <c r="D414" s="32">
        <v>0</v>
      </c>
    </row>
    <row r="415" spans="1:4" s="4" customFormat="1" x14ac:dyDescent="0.2">
      <c r="A415" s="22">
        <v>411200</v>
      </c>
      <c r="B415" s="23" t="s">
        <v>214</v>
      </c>
      <c r="C415" s="32">
        <v>600000</v>
      </c>
      <c r="D415" s="32">
        <v>0</v>
      </c>
    </row>
    <row r="416" spans="1:4" s="4" customFormat="1" ht="40.5" x14ac:dyDescent="0.2">
      <c r="A416" s="22">
        <v>411300</v>
      </c>
      <c r="B416" s="23" t="s">
        <v>89</v>
      </c>
      <c r="C416" s="32">
        <v>763700</v>
      </c>
      <c r="D416" s="32">
        <v>0</v>
      </c>
    </row>
    <row r="417" spans="1:4" s="4" customFormat="1" x14ac:dyDescent="0.2">
      <c r="A417" s="22">
        <v>411400</v>
      </c>
      <c r="B417" s="23" t="s">
        <v>90</v>
      </c>
      <c r="C417" s="32">
        <v>340000.00000000006</v>
      </c>
      <c r="D417" s="32">
        <v>0</v>
      </c>
    </row>
    <row r="418" spans="1:4" s="4" customFormat="1" x14ac:dyDescent="0.2">
      <c r="A418" s="20">
        <v>412000</v>
      </c>
      <c r="B418" s="25" t="s">
        <v>206</v>
      </c>
      <c r="C418" s="19">
        <f>SUM(C419:C419)</f>
        <v>48700</v>
      </c>
      <c r="D418" s="19">
        <f>SUM(D419:D419)</f>
        <v>0</v>
      </c>
    </row>
    <row r="419" spans="1:4" s="4" customFormat="1" x14ac:dyDescent="0.2">
      <c r="A419" s="22">
        <v>412900</v>
      </c>
      <c r="B419" s="27" t="s">
        <v>313</v>
      </c>
      <c r="C419" s="32">
        <v>48700</v>
      </c>
      <c r="D419" s="32">
        <v>0</v>
      </c>
    </row>
    <row r="420" spans="1:4" s="29" customFormat="1" x14ac:dyDescent="0.2">
      <c r="A420" s="20">
        <v>630000</v>
      </c>
      <c r="B420" s="25" t="s">
        <v>191</v>
      </c>
      <c r="C420" s="19">
        <f>C421+0</f>
        <v>712200</v>
      </c>
      <c r="D420" s="19">
        <f>D421+0</f>
        <v>0</v>
      </c>
    </row>
    <row r="421" spans="1:4" s="29" customFormat="1" x14ac:dyDescent="0.2">
      <c r="A421" s="20">
        <v>638000</v>
      </c>
      <c r="B421" s="25" t="s">
        <v>126</v>
      </c>
      <c r="C421" s="19">
        <f t="shared" ref="C421" si="71">C422</f>
        <v>712200</v>
      </c>
      <c r="D421" s="19">
        <f t="shared" ref="D421" si="72">D422</f>
        <v>0</v>
      </c>
    </row>
    <row r="422" spans="1:4" s="4" customFormat="1" x14ac:dyDescent="0.2">
      <c r="A422" s="22">
        <v>638100</v>
      </c>
      <c r="B422" s="23" t="s">
        <v>196</v>
      </c>
      <c r="C422" s="32">
        <v>712200</v>
      </c>
      <c r="D422" s="32">
        <v>0</v>
      </c>
    </row>
    <row r="423" spans="1:4" s="4" customFormat="1" x14ac:dyDescent="0.2">
      <c r="A423" s="63"/>
      <c r="B423" s="57" t="s">
        <v>230</v>
      </c>
      <c r="C423" s="61">
        <f>C412+0+C420</f>
        <v>27334600</v>
      </c>
      <c r="D423" s="61">
        <f>D412+0+D420</f>
        <v>0</v>
      </c>
    </row>
    <row r="424" spans="1:4" s="4" customFormat="1" x14ac:dyDescent="0.2">
      <c r="A424" s="40"/>
      <c r="B424" s="18"/>
      <c r="C424" s="41"/>
      <c r="D424" s="41"/>
    </row>
    <row r="425" spans="1:4" s="4" customFormat="1" x14ac:dyDescent="0.2">
      <c r="A425" s="17"/>
      <c r="B425" s="18"/>
      <c r="C425" s="24"/>
      <c r="D425" s="24"/>
    </row>
    <row r="426" spans="1:4" s="4" customFormat="1" x14ac:dyDescent="0.2">
      <c r="A426" s="22" t="s">
        <v>543</v>
      </c>
      <c r="B426" s="25"/>
      <c r="C426" s="24"/>
      <c r="D426" s="24"/>
    </row>
    <row r="427" spans="1:4" s="4" customFormat="1" x14ac:dyDescent="0.2">
      <c r="A427" s="22" t="s">
        <v>237</v>
      </c>
      <c r="B427" s="25"/>
      <c r="C427" s="24"/>
      <c r="D427" s="24"/>
    </row>
    <row r="428" spans="1:4" s="4" customFormat="1" x14ac:dyDescent="0.2">
      <c r="A428" s="22" t="s">
        <v>328</v>
      </c>
      <c r="B428" s="25"/>
      <c r="C428" s="24"/>
      <c r="D428" s="24"/>
    </row>
    <row r="429" spans="1:4" s="4" customFormat="1" x14ac:dyDescent="0.2">
      <c r="A429" s="22" t="s">
        <v>525</v>
      </c>
      <c r="B429" s="25"/>
      <c r="C429" s="24"/>
      <c r="D429" s="24"/>
    </row>
    <row r="430" spans="1:4" s="4" customFormat="1" x14ac:dyDescent="0.2">
      <c r="A430" s="22"/>
      <c r="B430" s="53"/>
      <c r="C430" s="41"/>
      <c r="D430" s="41"/>
    </row>
    <row r="431" spans="1:4" s="4" customFormat="1" x14ac:dyDescent="0.2">
      <c r="A431" s="20">
        <v>410000</v>
      </c>
      <c r="B431" s="21" t="s">
        <v>87</v>
      </c>
      <c r="C431" s="19">
        <f>C432+C437+C449</f>
        <v>909000</v>
      </c>
      <c r="D431" s="19">
        <f>D432+D437+D449</f>
        <v>0</v>
      </c>
    </row>
    <row r="432" spans="1:4" s="4" customFormat="1" x14ac:dyDescent="0.2">
      <c r="A432" s="20">
        <v>411000</v>
      </c>
      <c r="B432" s="21" t="s">
        <v>201</v>
      </c>
      <c r="C432" s="19">
        <f>SUM(C433:C436)</f>
        <v>888000</v>
      </c>
      <c r="D432" s="19">
        <f>SUM(D433:D436)</f>
        <v>0</v>
      </c>
    </row>
    <row r="433" spans="1:4" s="4" customFormat="1" x14ac:dyDescent="0.2">
      <c r="A433" s="22">
        <v>411100</v>
      </c>
      <c r="B433" s="23" t="s">
        <v>88</v>
      </c>
      <c r="C433" s="32">
        <v>841200</v>
      </c>
      <c r="D433" s="32">
        <v>0</v>
      </c>
    </row>
    <row r="434" spans="1:4" s="4" customFormat="1" x14ac:dyDescent="0.2">
      <c r="A434" s="22">
        <v>411200</v>
      </c>
      <c r="B434" s="23" t="s">
        <v>214</v>
      </c>
      <c r="C434" s="32">
        <v>14000</v>
      </c>
      <c r="D434" s="32">
        <v>0</v>
      </c>
    </row>
    <row r="435" spans="1:4" s="4" customFormat="1" ht="40.5" x14ac:dyDescent="0.2">
      <c r="A435" s="22">
        <v>411300</v>
      </c>
      <c r="B435" s="23" t="s">
        <v>89</v>
      </c>
      <c r="C435" s="32">
        <v>19000</v>
      </c>
      <c r="D435" s="32">
        <v>0</v>
      </c>
    </row>
    <row r="436" spans="1:4" s="4" customFormat="1" x14ac:dyDescent="0.2">
      <c r="A436" s="22">
        <v>411400</v>
      </c>
      <c r="B436" s="23" t="s">
        <v>90</v>
      </c>
      <c r="C436" s="32">
        <v>13800</v>
      </c>
      <c r="D436" s="32">
        <v>0</v>
      </c>
    </row>
    <row r="437" spans="1:4" s="29" customFormat="1" x14ac:dyDescent="0.2">
      <c r="A437" s="20">
        <v>412000</v>
      </c>
      <c r="B437" s="25" t="s">
        <v>206</v>
      </c>
      <c r="C437" s="19">
        <f>SUM(C438:C448)</f>
        <v>20400</v>
      </c>
      <c r="D437" s="19">
        <f>SUM(D438:D448)</f>
        <v>0</v>
      </c>
    </row>
    <row r="438" spans="1:4" s="4" customFormat="1" x14ac:dyDescent="0.2">
      <c r="A438" s="30">
        <v>412100</v>
      </c>
      <c r="B438" s="23" t="s">
        <v>91</v>
      </c>
      <c r="C438" s="32">
        <v>1599.9999999999995</v>
      </c>
      <c r="D438" s="32">
        <v>0</v>
      </c>
    </row>
    <row r="439" spans="1:4" s="4" customFormat="1" x14ac:dyDescent="0.2">
      <c r="A439" s="22">
        <v>412200</v>
      </c>
      <c r="B439" s="23" t="s">
        <v>215</v>
      </c>
      <c r="C439" s="32">
        <v>2200</v>
      </c>
      <c r="D439" s="32">
        <v>0</v>
      </c>
    </row>
    <row r="440" spans="1:4" s="4" customFormat="1" x14ac:dyDescent="0.2">
      <c r="A440" s="22">
        <v>412300</v>
      </c>
      <c r="B440" s="23" t="s">
        <v>92</v>
      </c>
      <c r="C440" s="32">
        <v>3599.9999999999995</v>
      </c>
      <c r="D440" s="32">
        <v>0</v>
      </c>
    </row>
    <row r="441" spans="1:4" s="4" customFormat="1" x14ac:dyDescent="0.2">
      <c r="A441" s="22">
        <v>412500</v>
      </c>
      <c r="B441" s="23" t="s">
        <v>94</v>
      </c>
      <c r="C441" s="32">
        <v>500.00000000000011</v>
      </c>
      <c r="D441" s="32">
        <v>0</v>
      </c>
    </row>
    <row r="442" spans="1:4" s="4" customFormat="1" x14ac:dyDescent="0.2">
      <c r="A442" s="22">
        <v>412600</v>
      </c>
      <c r="B442" s="23" t="s">
        <v>216</v>
      </c>
      <c r="C442" s="32">
        <v>2000</v>
      </c>
      <c r="D442" s="32">
        <v>0</v>
      </c>
    </row>
    <row r="443" spans="1:4" s="4" customFormat="1" x14ac:dyDescent="0.2">
      <c r="A443" s="22">
        <v>412700</v>
      </c>
      <c r="B443" s="23" t="s">
        <v>203</v>
      </c>
      <c r="C443" s="32">
        <v>2300</v>
      </c>
      <c r="D443" s="32">
        <v>0</v>
      </c>
    </row>
    <row r="444" spans="1:4" s="4" customFormat="1" x14ac:dyDescent="0.2">
      <c r="A444" s="22">
        <v>412900</v>
      </c>
      <c r="B444" s="23" t="s">
        <v>526</v>
      </c>
      <c r="C444" s="32">
        <v>499.99999999999989</v>
      </c>
      <c r="D444" s="32">
        <v>0</v>
      </c>
    </row>
    <row r="445" spans="1:4" s="4" customFormat="1" x14ac:dyDescent="0.2">
      <c r="A445" s="22">
        <v>412900</v>
      </c>
      <c r="B445" s="23" t="s">
        <v>293</v>
      </c>
      <c r="C445" s="32">
        <v>5000</v>
      </c>
      <c r="D445" s="32">
        <v>0</v>
      </c>
    </row>
    <row r="446" spans="1:4" s="4" customFormat="1" x14ac:dyDescent="0.2">
      <c r="A446" s="22">
        <v>412900</v>
      </c>
      <c r="B446" s="23" t="s">
        <v>311</v>
      </c>
      <c r="C446" s="32">
        <v>600</v>
      </c>
      <c r="D446" s="32">
        <v>0</v>
      </c>
    </row>
    <row r="447" spans="1:4" s="4" customFormat="1" x14ac:dyDescent="0.2">
      <c r="A447" s="64">
        <v>412900</v>
      </c>
      <c r="B447" s="27" t="s">
        <v>312</v>
      </c>
      <c r="C447" s="32">
        <v>299.99999999999994</v>
      </c>
      <c r="D447" s="32">
        <v>0</v>
      </c>
    </row>
    <row r="448" spans="1:4" s="4" customFormat="1" x14ac:dyDescent="0.2">
      <c r="A448" s="64">
        <v>412900</v>
      </c>
      <c r="B448" s="65" t="s">
        <v>313</v>
      </c>
      <c r="C448" s="32">
        <v>1800</v>
      </c>
      <c r="D448" s="32">
        <v>0</v>
      </c>
    </row>
    <row r="449" spans="1:4" s="29" customFormat="1" ht="40.5" x14ac:dyDescent="0.2">
      <c r="A449" s="20">
        <v>418000</v>
      </c>
      <c r="B449" s="25" t="s">
        <v>210</v>
      </c>
      <c r="C449" s="19">
        <f t="shared" ref="C449" si="73">C450</f>
        <v>600</v>
      </c>
      <c r="D449" s="19">
        <f t="shared" ref="D449" si="74">D450</f>
        <v>0</v>
      </c>
    </row>
    <row r="450" spans="1:4" s="4" customFormat="1" x14ac:dyDescent="0.2">
      <c r="A450" s="22">
        <v>418400</v>
      </c>
      <c r="B450" s="23" t="s">
        <v>147</v>
      </c>
      <c r="C450" s="32">
        <v>600</v>
      </c>
      <c r="D450" s="32">
        <v>0</v>
      </c>
    </row>
    <row r="451" spans="1:4" s="4" customFormat="1" x14ac:dyDescent="0.2">
      <c r="A451" s="20">
        <v>510000</v>
      </c>
      <c r="B451" s="25" t="s">
        <v>152</v>
      </c>
      <c r="C451" s="19">
        <f>C452+C454+0</f>
        <v>12500</v>
      </c>
      <c r="D451" s="19">
        <f>D452+D454+0</f>
        <v>0</v>
      </c>
    </row>
    <row r="452" spans="1:4" s="4" customFormat="1" x14ac:dyDescent="0.2">
      <c r="A452" s="20">
        <v>511000</v>
      </c>
      <c r="B452" s="25" t="s">
        <v>153</v>
      </c>
      <c r="C452" s="19">
        <f t="shared" ref="C452" si="75">SUM(C453:C453)</f>
        <v>12000</v>
      </c>
      <c r="D452" s="19">
        <f t="shared" ref="D452" si="76">SUM(D453:D453)</f>
        <v>0</v>
      </c>
    </row>
    <row r="453" spans="1:4" s="4" customFormat="1" x14ac:dyDescent="0.2">
      <c r="A453" s="22">
        <v>511300</v>
      </c>
      <c r="B453" s="23" t="s">
        <v>156</v>
      </c>
      <c r="C453" s="32">
        <v>12000</v>
      </c>
      <c r="D453" s="32">
        <v>0</v>
      </c>
    </row>
    <row r="454" spans="1:4" s="29" customFormat="1" x14ac:dyDescent="0.2">
      <c r="A454" s="20">
        <v>516000</v>
      </c>
      <c r="B454" s="25" t="s">
        <v>163</v>
      </c>
      <c r="C454" s="19">
        <f t="shared" ref="C454" si="77">C455</f>
        <v>500</v>
      </c>
      <c r="D454" s="19">
        <f t="shared" ref="D454" si="78">D455</f>
        <v>0</v>
      </c>
    </row>
    <row r="455" spans="1:4" s="4" customFormat="1" x14ac:dyDescent="0.2">
      <c r="A455" s="22">
        <v>516100</v>
      </c>
      <c r="B455" s="23" t="s">
        <v>163</v>
      </c>
      <c r="C455" s="32">
        <v>500</v>
      </c>
      <c r="D455" s="32">
        <v>0</v>
      </c>
    </row>
    <row r="456" spans="1:4" s="29" customFormat="1" x14ac:dyDescent="0.2">
      <c r="A456" s="20">
        <v>630000</v>
      </c>
      <c r="B456" s="25" t="s">
        <v>191</v>
      </c>
      <c r="C456" s="19">
        <f>C457+0</f>
        <v>28100</v>
      </c>
      <c r="D456" s="19">
        <f>D457+0</f>
        <v>0</v>
      </c>
    </row>
    <row r="457" spans="1:4" s="29" customFormat="1" x14ac:dyDescent="0.2">
      <c r="A457" s="20">
        <v>638000</v>
      </c>
      <c r="B457" s="25" t="s">
        <v>126</v>
      </c>
      <c r="C457" s="19">
        <f t="shared" ref="C457" si="79">C458</f>
        <v>28100</v>
      </c>
      <c r="D457" s="19">
        <f t="shared" ref="D457" si="80">D458</f>
        <v>0</v>
      </c>
    </row>
    <row r="458" spans="1:4" s="4" customFormat="1" x14ac:dyDescent="0.2">
      <c r="A458" s="22">
        <v>638100</v>
      </c>
      <c r="B458" s="23" t="s">
        <v>196</v>
      </c>
      <c r="C458" s="32">
        <v>28100</v>
      </c>
      <c r="D458" s="32">
        <v>0</v>
      </c>
    </row>
    <row r="459" spans="1:4" s="4" customFormat="1" x14ac:dyDescent="0.2">
      <c r="A459" s="63"/>
      <c r="B459" s="57" t="s">
        <v>230</v>
      </c>
      <c r="C459" s="61">
        <f>C431+C451+C456</f>
        <v>949600</v>
      </c>
      <c r="D459" s="61">
        <f>D431+D451+D456</f>
        <v>0</v>
      </c>
    </row>
    <row r="460" spans="1:4" s="4" customFormat="1" x14ac:dyDescent="0.2">
      <c r="A460" s="40"/>
      <c r="B460" s="18"/>
      <c r="C460" s="24"/>
      <c r="D460" s="24"/>
    </row>
    <row r="461" spans="1:4" s="4" customFormat="1" x14ac:dyDescent="0.2">
      <c r="A461" s="17"/>
      <c r="B461" s="18"/>
      <c r="C461" s="24"/>
      <c r="D461" s="24"/>
    </row>
    <row r="462" spans="1:4" s="4" customFormat="1" x14ac:dyDescent="0.2">
      <c r="A462" s="22" t="s">
        <v>544</v>
      </c>
      <c r="B462" s="25"/>
      <c r="C462" s="24"/>
      <c r="D462" s="24"/>
    </row>
    <row r="463" spans="1:4" s="4" customFormat="1" x14ac:dyDescent="0.2">
      <c r="A463" s="22" t="s">
        <v>237</v>
      </c>
      <c r="B463" s="25"/>
      <c r="C463" s="24"/>
      <c r="D463" s="24"/>
    </row>
    <row r="464" spans="1:4" s="4" customFormat="1" x14ac:dyDescent="0.2">
      <c r="A464" s="22" t="s">
        <v>329</v>
      </c>
      <c r="B464" s="25"/>
      <c r="C464" s="24"/>
      <c r="D464" s="24"/>
    </row>
    <row r="465" spans="1:4" s="4" customFormat="1" x14ac:dyDescent="0.2">
      <c r="A465" s="22" t="s">
        <v>525</v>
      </c>
      <c r="B465" s="25"/>
      <c r="C465" s="24"/>
      <c r="D465" s="24"/>
    </row>
    <row r="466" spans="1:4" s="4" customFormat="1" x14ac:dyDescent="0.2">
      <c r="A466" s="22"/>
      <c r="B466" s="53"/>
      <c r="C466" s="41"/>
      <c r="D466" s="41"/>
    </row>
    <row r="467" spans="1:4" s="4" customFormat="1" x14ac:dyDescent="0.2">
      <c r="A467" s="20">
        <v>410000</v>
      </c>
      <c r="B467" s="21" t="s">
        <v>87</v>
      </c>
      <c r="C467" s="19">
        <f>C468+C473</f>
        <v>987100.00000000035</v>
      </c>
      <c r="D467" s="19">
        <f>D468+D473</f>
        <v>0</v>
      </c>
    </row>
    <row r="468" spans="1:4" s="4" customFormat="1" x14ac:dyDescent="0.2">
      <c r="A468" s="20">
        <v>411000</v>
      </c>
      <c r="B468" s="21" t="s">
        <v>201</v>
      </c>
      <c r="C468" s="19">
        <f>SUM(C469:C472)</f>
        <v>710600.00000000035</v>
      </c>
      <c r="D468" s="19">
        <f>SUM(D469:D472)</f>
        <v>0</v>
      </c>
    </row>
    <row r="469" spans="1:4" s="4" customFormat="1" x14ac:dyDescent="0.2">
      <c r="A469" s="22">
        <v>411100</v>
      </c>
      <c r="B469" s="23" t="s">
        <v>88</v>
      </c>
      <c r="C469" s="32">
        <v>670000.00000000035</v>
      </c>
      <c r="D469" s="32">
        <v>0</v>
      </c>
    </row>
    <row r="470" spans="1:4" s="4" customFormat="1" x14ac:dyDescent="0.2">
      <c r="A470" s="22">
        <v>411200</v>
      </c>
      <c r="B470" s="23" t="s">
        <v>214</v>
      </c>
      <c r="C470" s="32">
        <v>17000</v>
      </c>
      <c r="D470" s="32">
        <v>0</v>
      </c>
    </row>
    <row r="471" spans="1:4" s="4" customFormat="1" ht="40.5" x14ac:dyDescent="0.2">
      <c r="A471" s="22">
        <v>411300</v>
      </c>
      <c r="B471" s="23" t="s">
        <v>89</v>
      </c>
      <c r="C471" s="32">
        <v>15100.000000000004</v>
      </c>
      <c r="D471" s="32">
        <v>0</v>
      </c>
    </row>
    <row r="472" spans="1:4" s="4" customFormat="1" x14ac:dyDescent="0.2">
      <c r="A472" s="22">
        <v>411400</v>
      </c>
      <c r="B472" s="23" t="s">
        <v>90</v>
      </c>
      <c r="C472" s="32">
        <v>8500</v>
      </c>
      <c r="D472" s="32">
        <v>0</v>
      </c>
    </row>
    <row r="473" spans="1:4" s="4" customFormat="1" x14ac:dyDescent="0.2">
      <c r="A473" s="20">
        <v>412000</v>
      </c>
      <c r="B473" s="25" t="s">
        <v>206</v>
      </c>
      <c r="C473" s="19">
        <f>SUM(C474:C486)</f>
        <v>276500</v>
      </c>
      <c r="D473" s="19">
        <f>SUM(D474:D486)</f>
        <v>0</v>
      </c>
    </row>
    <row r="474" spans="1:4" s="4" customFormat="1" x14ac:dyDescent="0.2">
      <c r="A474" s="22">
        <v>412100</v>
      </c>
      <c r="B474" s="23" t="s">
        <v>91</v>
      </c>
      <c r="C474" s="32">
        <v>3600</v>
      </c>
      <c r="D474" s="32">
        <v>0</v>
      </c>
    </row>
    <row r="475" spans="1:4" s="4" customFormat="1" x14ac:dyDescent="0.2">
      <c r="A475" s="22">
        <v>412200</v>
      </c>
      <c r="B475" s="23" t="s">
        <v>215</v>
      </c>
      <c r="C475" s="32">
        <v>44100</v>
      </c>
      <c r="D475" s="32">
        <v>0</v>
      </c>
    </row>
    <row r="476" spans="1:4" s="4" customFormat="1" x14ac:dyDescent="0.2">
      <c r="A476" s="22">
        <v>412300</v>
      </c>
      <c r="B476" s="23" t="s">
        <v>92</v>
      </c>
      <c r="C476" s="32">
        <v>7799.9999999999991</v>
      </c>
      <c r="D476" s="32">
        <v>0</v>
      </c>
    </row>
    <row r="477" spans="1:4" s="4" customFormat="1" x14ac:dyDescent="0.2">
      <c r="A477" s="22">
        <v>412500</v>
      </c>
      <c r="B477" s="23" t="s">
        <v>94</v>
      </c>
      <c r="C477" s="32">
        <v>6800</v>
      </c>
      <c r="D477" s="32">
        <v>0</v>
      </c>
    </row>
    <row r="478" spans="1:4" s="4" customFormat="1" x14ac:dyDescent="0.2">
      <c r="A478" s="22">
        <v>412600</v>
      </c>
      <c r="B478" s="23" t="s">
        <v>216</v>
      </c>
      <c r="C478" s="32">
        <v>9500</v>
      </c>
      <c r="D478" s="32">
        <v>0</v>
      </c>
    </row>
    <row r="479" spans="1:4" s="4" customFormat="1" x14ac:dyDescent="0.2">
      <c r="A479" s="22">
        <v>412700</v>
      </c>
      <c r="B479" s="23" t="s">
        <v>203</v>
      </c>
      <c r="C479" s="32">
        <v>60000</v>
      </c>
      <c r="D479" s="32">
        <v>0</v>
      </c>
    </row>
    <row r="480" spans="1:4" s="4" customFormat="1" x14ac:dyDescent="0.2">
      <c r="A480" s="22">
        <v>412900</v>
      </c>
      <c r="B480" s="27" t="s">
        <v>526</v>
      </c>
      <c r="C480" s="32">
        <v>1300</v>
      </c>
      <c r="D480" s="32">
        <v>0</v>
      </c>
    </row>
    <row r="481" spans="1:4" s="4" customFormat="1" x14ac:dyDescent="0.2">
      <c r="A481" s="22">
        <v>412900</v>
      </c>
      <c r="B481" s="27" t="s">
        <v>293</v>
      </c>
      <c r="C481" s="32">
        <v>2200</v>
      </c>
      <c r="D481" s="32">
        <v>0</v>
      </c>
    </row>
    <row r="482" spans="1:4" s="4" customFormat="1" x14ac:dyDescent="0.2">
      <c r="A482" s="22">
        <v>412900</v>
      </c>
      <c r="B482" s="23" t="s">
        <v>494</v>
      </c>
      <c r="C482" s="32">
        <v>138000</v>
      </c>
      <c r="D482" s="32">
        <v>0</v>
      </c>
    </row>
    <row r="483" spans="1:4" s="4" customFormat="1" x14ac:dyDescent="0.2">
      <c r="A483" s="22">
        <v>412900</v>
      </c>
      <c r="B483" s="27" t="s">
        <v>311</v>
      </c>
      <c r="C483" s="32">
        <v>1300</v>
      </c>
      <c r="D483" s="32">
        <v>0</v>
      </c>
    </row>
    <row r="484" spans="1:4" s="4" customFormat="1" x14ac:dyDescent="0.2">
      <c r="A484" s="22">
        <v>412900</v>
      </c>
      <c r="B484" s="27" t="s">
        <v>312</v>
      </c>
      <c r="C484" s="32">
        <v>499.99999999999989</v>
      </c>
      <c r="D484" s="32">
        <v>0</v>
      </c>
    </row>
    <row r="485" spans="1:4" s="4" customFormat="1" x14ac:dyDescent="0.2">
      <c r="A485" s="22">
        <v>412900</v>
      </c>
      <c r="B485" s="27" t="s">
        <v>313</v>
      </c>
      <c r="C485" s="32">
        <v>1300</v>
      </c>
      <c r="D485" s="32">
        <v>0</v>
      </c>
    </row>
    <row r="486" spans="1:4" s="4" customFormat="1" x14ac:dyDescent="0.2">
      <c r="A486" s="22">
        <v>412900</v>
      </c>
      <c r="B486" s="23" t="s">
        <v>295</v>
      </c>
      <c r="C486" s="32">
        <v>100</v>
      </c>
      <c r="D486" s="32">
        <v>0</v>
      </c>
    </row>
    <row r="487" spans="1:4" s="29" customFormat="1" x14ac:dyDescent="0.2">
      <c r="A487" s="20">
        <v>510000</v>
      </c>
      <c r="B487" s="25" t="s">
        <v>152</v>
      </c>
      <c r="C487" s="19">
        <f t="shared" ref="C487:D488" si="81">C488+0</f>
        <v>3600</v>
      </c>
      <c r="D487" s="19">
        <f t="shared" si="81"/>
        <v>0</v>
      </c>
    </row>
    <row r="488" spans="1:4" s="29" customFormat="1" x14ac:dyDescent="0.2">
      <c r="A488" s="20">
        <v>511000</v>
      </c>
      <c r="B488" s="25" t="s">
        <v>153</v>
      </c>
      <c r="C488" s="19">
        <f t="shared" si="81"/>
        <v>3600</v>
      </c>
      <c r="D488" s="19">
        <f t="shared" si="81"/>
        <v>0</v>
      </c>
    </row>
    <row r="489" spans="1:4" s="4" customFormat="1" x14ac:dyDescent="0.2">
      <c r="A489" s="22">
        <v>511300</v>
      </c>
      <c r="B489" s="23" t="s">
        <v>156</v>
      </c>
      <c r="C489" s="32">
        <v>3600</v>
      </c>
      <c r="D489" s="32">
        <v>0</v>
      </c>
    </row>
    <row r="490" spans="1:4" s="29" customFormat="1" x14ac:dyDescent="0.2">
      <c r="A490" s="20">
        <v>630000</v>
      </c>
      <c r="B490" s="25" t="s">
        <v>191</v>
      </c>
      <c r="C490" s="19">
        <f>0+C491</f>
        <v>14900</v>
      </c>
      <c r="D490" s="19">
        <f>0+D491</f>
        <v>0</v>
      </c>
    </row>
    <row r="491" spans="1:4" s="29" customFormat="1" x14ac:dyDescent="0.2">
      <c r="A491" s="20">
        <v>638000</v>
      </c>
      <c r="B491" s="25" t="s">
        <v>126</v>
      </c>
      <c r="C491" s="19">
        <f t="shared" ref="C491" si="82">C492</f>
        <v>14900</v>
      </c>
      <c r="D491" s="19">
        <f t="shared" ref="D491" si="83">D492</f>
        <v>0</v>
      </c>
    </row>
    <row r="492" spans="1:4" s="4" customFormat="1" x14ac:dyDescent="0.2">
      <c r="A492" s="22">
        <v>638100</v>
      </c>
      <c r="B492" s="23" t="s">
        <v>196</v>
      </c>
      <c r="C492" s="32">
        <v>14900</v>
      </c>
      <c r="D492" s="32">
        <v>0</v>
      </c>
    </row>
    <row r="493" spans="1:4" s="4" customFormat="1" x14ac:dyDescent="0.2">
      <c r="A493" s="63"/>
      <c r="B493" s="57" t="s">
        <v>230</v>
      </c>
      <c r="C493" s="61">
        <f>C467+C487+0+C490</f>
        <v>1005600.0000000003</v>
      </c>
      <c r="D493" s="61">
        <f>D467+D487+0+D490</f>
        <v>0</v>
      </c>
    </row>
    <row r="494" spans="1:4" s="4" customFormat="1" x14ac:dyDescent="0.2">
      <c r="A494" s="40"/>
      <c r="B494" s="18"/>
      <c r="C494" s="41"/>
      <c r="D494" s="41"/>
    </row>
    <row r="495" spans="1:4" s="4" customFormat="1" x14ac:dyDescent="0.2">
      <c r="A495" s="17"/>
      <c r="B495" s="18"/>
      <c r="C495" s="24"/>
      <c r="D495" s="24"/>
    </row>
    <row r="496" spans="1:4" s="4" customFormat="1" x14ac:dyDescent="0.2">
      <c r="A496" s="22" t="s">
        <v>545</v>
      </c>
      <c r="B496" s="25"/>
      <c r="C496" s="24"/>
      <c r="D496" s="24"/>
    </row>
    <row r="497" spans="1:4" s="4" customFormat="1" x14ac:dyDescent="0.2">
      <c r="A497" s="22" t="s">
        <v>237</v>
      </c>
      <c r="B497" s="25"/>
      <c r="C497" s="24"/>
      <c r="D497" s="24"/>
    </row>
    <row r="498" spans="1:4" s="4" customFormat="1" x14ac:dyDescent="0.2">
      <c r="A498" s="22" t="s">
        <v>330</v>
      </c>
      <c r="B498" s="25"/>
      <c r="C498" s="24"/>
      <c r="D498" s="24"/>
    </row>
    <row r="499" spans="1:4" s="4" customFormat="1" x14ac:dyDescent="0.2">
      <c r="A499" s="22" t="s">
        <v>525</v>
      </c>
      <c r="B499" s="25"/>
      <c r="C499" s="24"/>
      <c r="D499" s="24"/>
    </row>
    <row r="500" spans="1:4" s="4" customFormat="1" x14ac:dyDescent="0.2">
      <c r="A500" s="22"/>
      <c r="B500" s="53"/>
      <c r="C500" s="41"/>
      <c r="D500" s="41"/>
    </row>
    <row r="501" spans="1:4" s="4" customFormat="1" x14ac:dyDescent="0.2">
      <c r="A501" s="20">
        <v>410000</v>
      </c>
      <c r="B501" s="21" t="s">
        <v>87</v>
      </c>
      <c r="C501" s="19">
        <f>C502+C507</f>
        <v>331700</v>
      </c>
      <c r="D501" s="19">
        <f>D502+D507</f>
        <v>0</v>
      </c>
    </row>
    <row r="502" spans="1:4" s="4" customFormat="1" x14ac:dyDescent="0.2">
      <c r="A502" s="20">
        <v>411000</v>
      </c>
      <c r="B502" s="21" t="s">
        <v>201</v>
      </c>
      <c r="C502" s="19">
        <f>SUM(C503:C506)</f>
        <v>294000</v>
      </c>
      <c r="D502" s="19">
        <f>SUM(D503:D506)</f>
        <v>0</v>
      </c>
    </row>
    <row r="503" spans="1:4" s="4" customFormat="1" x14ac:dyDescent="0.2">
      <c r="A503" s="22">
        <v>411100</v>
      </c>
      <c r="B503" s="23" t="s">
        <v>88</v>
      </c>
      <c r="C503" s="32">
        <v>281500</v>
      </c>
      <c r="D503" s="32">
        <v>0</v>
      </c>
    </row>
    <row r="504" spans="1:4" s="4" customFormat="1" x14ac:dyDescent="0.2">
      <c r="A504" s="22">
        <v>411200</v>
      </c>
      <c r="B504" s="23" t="s">
        <v>214</v>
      </c>
      <c r="C504" s="32">
        <v>5700</v>
      </c>
      <c r="D504" s="32">
        <v>0</v>
      </c>
    </row>
    <row r="505" spans="1:4" s="4" customFormat="1" ht="40.5" x14ac:dyDescent="0.2">
      <c r="A505" s="22">
        <v>411300</v>
      </c>
      <c r="B505" s="23" t="s">
        <v>89</v>
      </c>
      <c r="C505" s="32">
        <v>5000</v>
      </c>
      <c r="D505" s="32">
        <v>0</v>
      </c>
    </row>
    <row r="506" spans="1:4" s="4" customFormat="1" x14ac:dyDescent="0.2">
      <c r="A506" s="22">
        <v>411400</v>
      </c>
      <c r="B506" s="23" t="s">
        <v>90</v>
      </c>
      <c r="C506" s="32">
        <v>1800</v>
      </c>
      <c r="D506" s="32">
        <v>0</v>
      </c>
    </row>
    <row r="507" spans="1:4" s="4" customFormat="1" x14ac:dyDescent="0.2">
      <c r="A507" s="20">
        <v>412000</v>
      </c>
      <c r="B507" s="25" t="s">
        <v>206</v>
      </c>
      <c r="C507" s="19">
        <f>SUM(C508:C513)</f>
        <v>37700</v>
      </c>
      <c r="D507" s="19">
        <f>SUM(D508:D513)</f>
        <v>0</v>
      </c>
    </row>
    <row r="508" spans="1:4" s="4" customFormat="1" x14ac:dyDescent="0.2">
      <c r="A508" s="22">
        <v>412200</v>
      </c>
      <c r="B508" s="23" t="s">
        <v>215</v>
      </c>
      <c r="C508" s="32">
        <v>13000</v>
      </c>
      <c r="D508" s="32">
        <v>0</v>
      </c>
    </row>
    <row r="509" spans="1:4" s="4" customFormat="1" x14ac:dyDescent="0.2">
      <c r="A509" s="22">
        <v>412300</v>
      </c>
      <c r="B509" s="23" t="s">
        <v>92</v>
      </c>
      <c r="C509" s="32">
        <v>3500</v>
      </c>
      <c r="D509" s="32">
        <v>0</v>
      </c>
    </row>
    <row r="510" spans="1:4" s="4" customFormat="1" x14ac:dyDescent="0.2">
      <c r="A510" s="22">
        <v>412700</v>
      </c>
      <c r="B510" s="23" t="s">
        <v>203</v>
      </c>
      <c r="C510" s="32">
        <v>2800</v>
      </c>
      <c r="D510" s="32">
        <v>0</v>
      </c>
    </row>
    <row r="511" spans="1:4" s="4" customFormat="1" x14ac:dyDescent="0.2">
      <c r="A511" s="22">
        <v>412900</v>
      </c>
      <c r="B511" s="27" t="s">
        <v>293</v>
      </c>
      <c r="C511" s="32">
        <v>16200</v>
      </c>
      <c r="D511" s="32">
        <v>0</v>
      </c>
    </row>
    <row r="512" spans="1:4" s="4" customFormat="1" x14ac:dyDescent="0.2">
      <c r="A512" s="22">
        <v>412900</v>
      </c>
      <c r="B512" s="27" t="s">
        <v>313</v>
      </c>
      <c r="C512" s="32">
        <v>600</v>
      </c>
      <c r="D512" s="32">
        <v>0</v>
      </c>
    </row>
    <row r="513" spans="1:4" s="4" customFormat="1" x14ac:dyDescent="0.2">
      <c r="A513" s="22">
        <v>412900</v>
      </c>
      <c r="B513" s="27" t="s">
        <v>299</v>
      </c>
      <c r="C513" s="32">
        <v>1600</v>
      </c>
      <c r="D513" s="32">
        <v>0</v>
      </c>
    </row>
    <row r="514" spans="1:4" s="29" customFormat="1" x14ac:dyDescent="0.2">
      <c r="A514" s="20">
        <v>510000</v>
      </c>
      <c r="B514" s="25" t="s">
        <v>152</v>
      </c>
      <c r="C514" s="19">
        <f t="shared" ref="C514:C515" si="84">C515</f>
        <v>4100</v>
      </c>
      <c r="D514" s="19">
        <f t="shared" ref="D514:D515" si="85">D515</f>
        <v>0</v>
      </c>
    </row>
    <row r="515" spans="1:4" s="29" customFormat="1" x14ac:dyDescent="0.2">
      <c r="A515" s="20">
        <v>511000</v>
      </c>
      <c r="B515" s="25" t="s">
        <v>153</v>
      </c>
      <c r="C515" s="19">
        <f t="shared" si="84"/>
        <v>4100</v>
      </c>
      <c r="D515" s="19">
        <f t="shared" si="85"/>
        <v>0</v>
      </c>
    </row>
    <row r="516" spans="1:4" s="4" customFormat="1" x14ac:dyDescent="0.2">
      <c r="A516" s="22">
        <v>511300</v>
      </c>
      <c r="B516" s="23" t="s">
        <v>156</v>
      </c>
      <c r="C516" s="32">
        <v>4100</v>
      </c>
      <c r="D516" s="32">
        <v>0</v>
      </c>
    </row>
    <row r="517" spans="1:4" s="29" customFormat="1" x14ac:dyDescent="0.2">
      <c r="A517" s="20">
        <v>630000</v>
      </c>
      <c r="B517" s="25" t="s">
        <v>191</v>
      </c>
      <c r="C517" s="19">
        <f t="shared" ref="C517" si="86">C520+C518</f>
        <v>46200</v>
      </c>
      <c r="D517" s="19">
        <f t="shared" ref="D517" si="87">D520+D518</f>
        <v>0</v>
      </c>
    </row>
    <row r="518" spans="1:4" s="29" customFormat="1" x14ac:dyDescent="0.2">
      <c r="A518" s="20">
        <v>631000</v>
      </c>
      <c r="B518" s="25" t="s">
        <v>125</v>
      </c>
      <c r="C518" s="19">
        <f t="shared" ref="C518" si="88">C519</f>
        <v>1200</v>
      </c>
      <c r="D518" s="19">
        <f t="shared" ref="D518" si="89">D519</f>
        <v>0</v>
      </c>
    </row>
    <row r="519" spans="1:4" s="4" customFormat="1" x14ac:dyDescent="0.2">
      <c r="A519" s="22">
        <v>631900</v>
      </c>
      <c r="B519" s="23" t="s">
        <v>331</v>
      </c>
      <c r="C519" s="24">
        <v>1200</v>
      </c>
      <c r="D519" s="32">
        <v>0</v>
      </c>
    </row>
    <row r="520" spans="1:4" s="29" customFormat="1" x14ac:dyDescent="0.2">
      <c r="A520" s="20">
        <v>638000</v>
      </c>
      <c r="B520" s="25" t="s">
        <v>126</v>
      </c>
      <c r="C520" s="19">
        <f t="shared" ref="C520" si="90">C521</f>
        <v>45000</v>
      </c>
      <c r="D520" s="19">
        <f t="shared" ref="D520" si="91">D521</f>
        <v>0</v>
      </c>
    </row>
    <row r="521" spans="1:4" s="4" customFormat="1" x14ac:dyDescent="0.2">
      <c r="A521" s="22">
        <v>638100</v>
      </c>
      <c r="B521" s="23" t="s">
        <v>196</v>
      </c>
      <c r="C521" s="32">
        <v>45000</v>
      </c>
      <c r="D521" s="32">
        <v>0</v>
      </c>
    </row>
    <row r="522" spans="1:4" s="4" customFormat="1" x14ac:dyDescent="0.2">
      <c r="A522" s="63"/>
      <c r="B522" s="57" t="s">
        <v>230</v>
      </c>
      <c r="C522" s="61">
        <f>C501+C514+C517</f>
        <v>382000</v>
      </c>
      <c r="D522" s="61">
        <f>D501+D514+D517</f>
        <v>0</v>
      </c>
    </row>
    <row r="523" spans="1:4" s="4" customFormat="1" x14ac:dyDescent="0.2">
      <c r="A523" s="40"/>
      <c r="B523" s="18"/>
      <c r="C523" s="41"/>
      <c r="D523" s="41"/>
    </row>
    <row r="524" spans="1:4" s="4" customFormat="1" x14ac:dyDescent="0.2">
      <c r="A524" s="17"/>
      <c r="B524" s="18"/>
      <c r="C524" s="24"/>
      <c r="D524" s="24"/>
    </row>
    <row r="525" spans="1:4" s="4" customFormat="1" x14ac:dyDescent="0.2">
      <c r="A525" s="22" t="s">
        <v>546</v>
      </c>
      <c r="B525" s="25"/>
      <c r="C525" s="24"/>
      <c r="D525" s="24"/>
    </row>
    <row r="526" spans="1:4" s="4" customFormat="1" x14ac:dyDescent="0.2">
      <c r="A526" s="22" t="s">
        <v>237</v>
      </c>
      <c r="B526" s="25"/>
      <c r="C526" s="24"/>
      <c r="D526" s="24"/>
    </row>
    <row r="527" spans="1:4" s="4" customFormat="1" x14ac:dyDescent="0.2">
      <c r="A527" s="22" t="s">
        <v>332</v>
      </c>
      <c r="B527" s="25"/>
      <c r="C527" s="24"/>
      <c r="D527" s="24"/>
    </row>
    <row r="528" spans="1:4" s="4" customFormat="1" x14ac:dyDescent="0.2">
      <c r="A528" s="22" t="s">
        <v>525</v>
      </c>
      <c r="B528" s="25"/>
      <c r="C528" s="24"/>
      <c r="D528" s="24"/>
    </row>
    <row r="529" spans="1:4" s="4" customFormat="1" x14ac:dyDescent="0.2">
      <c r="A529" s="22"/>
      <c r="B529" s="53"/>
      <c r="C529" s="41"/>
      <c r="D529" s="41"/>
    </row>
    <row r="530" spans="1:4" s="4" customFormat="1" x14ac:dyDescent="0.2">
      <c r="A530" s="20">
        <v>410000</v>
      </c>
      <c r="B530" s="21" t="s">
        <v>87</v>
      </c>
      <c r="C530" s="19">
        <f>C531+C536+0</f>
        <v>588300</v>
      </c>
      <c r="D530" s="19">
        <f>D531+D536+0</f>
        <v>0</v>
      </c>
    </row>
    <row r="531" spans="1:4" s="4" customFormat="1" x14ac:dyDescent="0.2">
      <c r="A531" s="20">
        <v>411000</v>
      </c>
      <c r="B531" s="21" t="s">
        <v>201</v>
      </c>
      <c r="C531" s="19">
        <f>SUM(C532:C535)</f>
        <v>530400</v>
      </c>
      <c r="D531" s="19">
        <f>SUM(D532:D535)</f>
        <v>0</v>
      </c>
    </row>
    <row r="532" spans="1:4" s="4" customFormat="1" x14ac:dyDescent="0.2">
      <c r="A532" s="22">
        <v>411100</v>
      </c>
      <c r="B532" s="23" t="s">
        <v>88</v>
      </c>
      <c r="C532" s="32">
        <v>476500</v>
      </c>
      <c r="D532" s="32">
        <v>0</v>
      </c>
    </row>
    <row r="533" spans="1:4" s="4" customFormat="1" x14ac:dyDescent="0.2">
      <c r="A533" s="22">
        <v>411200</v>
      </c>
      <c r="B533" s="23" t="s">
        <v>214</v>
      </c>
      <c r="C533" s="32">
        <v>17000</v>
      </c>
      <c r="D533" s="32">
        <v>0</v>
      </c>
    </row>
    <row r="534" spans="1:4" s="4" customFormat="1" ht="40.5" x14ac:dyDescent="0.2">
      <c r="A534" s="22">
        <v>411300</v>
      </c>
      <c r="B534" s="23" t="s">
        <v>89</v>
      </c>
      <c r="C534" s="32">
        <v>30699.999999999967</v>
      </c>
      <c r="D534" s="32">
        <v>0</v>
      </c>
    </row>
    <row r="535" spans="1:4" s="4" customFormat="1" x14ac:dyDescent="0.2">
      <c r="A535" s="22">
        <v>411400</v>
      </c>
      <c r="B535" s="23" t="s">
        <v>90</v>
      </c>
      <c r="C535" s="32">
        <v>6200</v>
      </c>
      <c r="D535" s="32">
        <v>0</v>
      </c>
    </row>
    <row r="536" spans="1:4" s="4" customFormat="1" x14ac:dyDescent="0.2">
      <c r="A536" s="20">
        <v>412000</v>
      </c>
      <c r="B536" s="25" t="s">
        <v>206</v>
      </c>
      <c r="C536" s="19">
        <f>SUM(C537:C546)</f>
        <v>57900</v>
      </c>
      <c r="D536" s="19">
        <f>SUM(D537:D546)</f>
        <v>0</v>
      </c>
    </row>
    <row r="537" spans="1:4" s="4" customFormat="1" x14ac:dyDescent="0.2">
      <c r="A537" s="22">
        <v>412200</v>
      </c>
      <c r="B537" s="23" t="s">
        <v>215</v>
      </c>
      <c r="C537" s="32">
        <v>5900</v>
      </c>
      <c r="D537" s="32">
        <v>0</v>
      </c>
    </row>
    <row r="538" spans="1:4" s="4" customFormat="1" x14ac:dyDescent="0.2">
      <c r="A538" s="22">
        <v>412300</v>
      </c>
      <c r="B538" s="23" t="s">
        <v>92</v>
      </c>
      <c r="C538" s="32">
        <v>4500</v>
      </c>
      <c r="D538" s="32">
        <v>0</v>
      </c>
    </row>
    <row r="539" spans="1:4" s="4" customFormat="1" x14ac:dyDescent="0.2">
      <c r="A539" s="22">
        <v>412500</v>
      </c>
      <c r="B539" s="23" t="s">
        <v>94</v>
      </c>
      <c r="C539" s="32">
        <v>5300.0000000000018</v>
      </c>
      <c r="D539" s="32">
        <v>0</v>
      </c>
    </row>
    <row r="540" spans="1:4" s="4" customFormat="1" x14ac:dyDescent="0.2">
      <c r="A540" s="22">
        <v>412600</v>
      </c>
      <c r="B540" s="23" t="s">
        <v>216</v>
      </c>
      <c r="C540" s="32">
        <v>7100.0000000000009</v>
      </c>
      <c r="D540" s="32">
        <v>0</v>
      </c>
    </row>
    <row r="541" spans="1:4" s="4" customFormat="1" x14ac:dyDescent="0.2">
      <c r="A541" s="22">
        <v>412700</v>
      </c>
      <c r="B541" s="23" t="s">
        <v>203</v>
      </c>
      <c r="C541" s="32">
        <v>4000.0000000000005</v>
      </c>
      <c r="D541" s="32">
        <v>0</v>
      </c>
    </row>
    <row r="542" spans="1:4" s="4" customFormat="1" x14ac:dyDescent="0.2">
      <c r="A542" s="22">
        <v>412900</v>
      </c>
      <c r="B542" s="27" t="s">
        <v>526</v>
      </c>
      <c r="C542" s="32">
        <v>199.99999999999994</v>
      </c>
      <c r="D542" s="32">
        <v>0</v>
      </c>
    </row>
    <row r="543" spans="1:4" s="4" customFormat="1" x14ac:dyDescent="0.2">
      <c r="A543" s="22">
        <v>412900</v>
      </c>
      <c r="B543" s="27" t="s">
        <v>293</v>
      </c>
      <c r="C543" s="32">
        <v>25900</v>
      </c>
      <c r="D543" s="32">
        <v>0</v>
      </c>
    </row>
    <row r="544" spans="1:4" s="4" customFormat="1" x14ac:dyDescent="0.2">
      <c r="A544" s="22">
        <v>412900</v>
      </c>
      <c r="B544" s="27" t="s">
        <v>311</v>
      </c>
      <c r="C544" s="32">
        <v>900</v>
      </c>
      <c r="D544" s="32">
        <v>0</v>
      </c>
    </row>
    <row r="545" spans="1:4" s="4" customFormat="1" x14ac:dyDescent="0.2">
      <c r="A545" s="22">
        <v>412900</v>
      </c>
      <c r="B545" s="27" t="s">
        <v>312</v>
      </c>
      <c r="C545" s="32">
        <v>500</v>
      </c>
      <c r="D545" s="32">
        <v>0</v>
      </c>
    </row>
    <row r="546" spans="1:4" s="4" customFormat="1" x14ac:dyDescent="0.2">
      <c r="A546" s="22">
        <v>412900</v>
      </c>
      <c r="B546" s="27" t="s">
        <v>313</v>
      </c>
      <c r="C546" s="32">
        <v>3600</v>
      </c>
      <c r="D546" s="32">
        <v>0</v>
      </c>
    </row>
    <row r="547" spans="1:4" s="4" customFormat="1" x14ac:dyDescent="0.2">
      <c r="A547" s="20">
        <v>510000</v>
      </c>
      <c r="B547" s="25" t="s">
        <v>152</v>
      </c>
      <c r="C547" s="19">
        <f>0+C548</f>
        <v>2300.0000000000027</v>
      </c>
      <c r="D547" s="19">
        <f>0+D548</f>
        <v>0</v>
      </c>
    </row>
    <row r="548" spans="1:4" s="4" customFormat="1" x14ac:dyDescent="0.2">
      <c r="A548" s="20">
        <v>516000</v>
      </c>
      <c r="B548" s="25" t="s">
        <v>163</v>
      </c>
      <c r="C548" s="19">
        <f t="shared" ref="C548" si="92">C549</f>
        <v>2300.0000000000027</v>
      </c>
      <c r="D548" s="19">
        <f t="shared" ref="D548" si="93">D549</f>
        <v>0</v>
      </c>
    </row>
    <row r="549" spans="1:4" s="4" customFormat="1" x14ac:dyDescent="0.2">
      <c r="A549" s="22">
        <v>516100</v>
      </c>
      <c r="B549" s="23" t="s">
        <v>163</v>
      </c>
      <c r="C549" s="32">
        <v>2300.0000000000027</v>
      </c>
      <c r="D549" s="32">
        <v>0</v>
      </c>
    </row>
    <row r="550" spans="1:4" s="29" customFormat="1" x14ac:dyDescent="0.2">
      <c r="A550" s="20">
        <v>630000</v>
      </c>
      <c r="B550" s="25" t="s">
        <v>191</v>
      </c>
      <c r="C550" s="19">
        <f>0+C551</f>
        <v>19900</v>
      </c>
      <c r="D550" s="19">
        <f>0+D551</f>
        <v>0</v>
      </c>
    </row>
    <row r="551" spans="1:4" s="29" customFormat="1" x14ac:dyDescent="0.2">
      <c r="A551" s="20">
        <v>638000</v>
      </c>
      <c r="B551" s="25" t="s">
        <v>126</v>
      </c>
      <c r="C551" s="19">
        <f t="shared" ref="C551" si="94">C552</f>
        <v>19900</v>
      </c>
      <c r="D551" s="19">
        <f t="shared" ref="D551" si="95">D552</f>
        <v>0</v>
      </c>
    </row>
    <row r="552" spans="1:4" s="4" customFormat="1" x14ac:dyDescent="0.2">
      <c r="A552" s="22">
        <v>638100</v>
      </c>
      <c r="B552" s="23" t="s">
        <v>196</v>
      </c>
      <c r="C552" s="32">
        <v>19900</v>
      </c>
      <c r="D552" s="32">
        <v>0</v>
      </c>
    </row>
    <row r="553" spans="1:4" s="4" customFormat="1" x14ac:dyDescent="0.2">
      <c r="A553" s="63"/>
      <c r="B553" s="57" t="s">
        <v>230</v>
      </c>
      <c r="C553" s="61">
        <f>C530+C547+C550+0</f>
        <v>610500</v>
      </c>
      <c r="D553" s="61">
        <f>D530+D547+D550+0</f>
        <v>0</v>
      </c>
    </row>
    <row r="554" spans="1:4" s="4" customFormat="1" x14ac:dyDescent="0.2">
      <c r="A554" s="40"/>
      <c r="B554" s="18"/>
      <c r="C554" s="41"/>
      <c r="D554" s="41"/>
    </row>
    <row r="555" spans="1:4" s="4" customFormat="1" x14ac:dyDescent="0.2">
      <c r="A555" s="17"/>
      <c r="B555" s="18"/>
      <c r="C555" s="24"/>
      <c r="D555" s="24"/>
    </row>
    <row r="556" spans="1:4" s="4" customFormat="1" x14ac:dyDescent="0.2">
      <c r="A556" s="22" t="s">
        <v>547</v>
      </c>
      <c r="B556" s="25"/>
      <c r="C556" s="24"/>
      <c r="D556" s="24"/>
    </row>
    <row r="557" spans="1:4" s="4" customFormat="1" x14ac:dyDescent="0.2">
      <c r="A557" s="22" t="s">
        <v>237</v>
      </c>
      <c r="B557" s="25"/>
      <c r="C557" s="24"/>
      <c r="D557" s="24"/>
    </row>
    <row r="558" spans="1:4" s="4" customFormat="1" x14ac:dyDescent="0.2">
      <c r="A558" s="22" t="s">
        <v>333</v>
      </c>
      <c r="B558" s="25"/>
      <c r="C558" s="24"/>
      <c r="D558" s="24"/>
    </row>
    <row r="559" spans="1:4" s="4" customFormat="1" x14ac:dyDescent="0.2">
      <c r="A559" s="22" t="s">
        <v>525</v>
      </c>
      <c r="B559" s="25"/>
      <c r="C559" s="24"/>
      <c r="D559" s="24"/>
    </row>
    <row r="560" spans="1:4" s="4" customFormat="1" x14ac:dyDescent="0.2">
      <c r="A560" s="22"/>
      <c r="B560" s="53"/>
      <c r="C560" s="41"/>
      <c r="D560" s="41"/>
    </row>
    <row r="561" spans="1:4" s="4" customFormat="1" x14ac:dyDescent="0.2">
      <c r="A561" s="20">
        <v>410000</v>
      </c>
      <c r="B561" s="21" t="s">
        <v>87</v>
      </c>
      <c r="C561" s="19">
        <f>C562+C566+C576</f>
        <v>193000.00000000003</v>
      </c>
      <c r="D561" s="19">
        <f>D562+D566+D576</f>
        <v>0</v>
      </c>
    </row>
    <row r="562" spans="1:4" s="4" customFormat="1" x14ac:dyDescent="0.2">
      <c r="A562" s="20">
        <v>411000</v>
      </c>
      <c r="B562" s="21" t="s">
        <v>201</v>
      </c>
      <c r="C562" s="19">
        <f>SUM(C563:C565)</f>
        <v>115600</v>
      </c>
      <c r="D562" s="19">
        <f>SUM(D563:D565)</f>
        <v>0</v>
      </c>
    </row>
    <row r="563" spans="1:4" s="4" customFormat="1" x14ac:dyDescent="0.2">
      <c r="A563" s="22">
        <v>411100</v>
      </c>
      <c r="B563" s="23" t="s">
        <v>88</v>
      </c>
      <c r="C563" s="32">
        <v>81000</v>
      </c>
      <c r="D563" s="32">
        <v>0</v>
      </c>
    </row>
    <row r="564" spans="1:4" s="4" customFormat="1" x14ac:dyDescent="0.2">
      <c r="A564" s="22">
        <v>411200</v>
      </c>
      <c r="B564" s="23" t="s">
        <v>214</v>
      </c>
      <c r="C564" s="32">
        <v>22300</v>
      </c>
      <c r="D564" s="32">
        <v>0</v>
      </c>
    </row>
    <row r="565" spans="1:4" s="4" customFormat="1" x14ac:dyDescent="0.2">
      <c r="A565" s="22">
        <v>411400</v>
      </c>
      <c r="B565" s="23" t="s">
        <v>90</v>
      </c>
      <c r="C565" s="32">
        <v>12300</v>
      </c>
      <c r="D565" s="32">
        <v>0</v>
      </c>
    </row>
    <row r="566" spans="1:4" s="4" customFormat="1" x14ac:dyDescent="0.2">
      <c r="A566" s="20">
        <v>412000</v>
      </c>
      <c r="B566" s="25" t="s">
        <v>206</v>
      </c>
      <c r="C566" s="19">
        <f>SUM(C567:C575)</f>
        <v>42400</v>
      </c>
      <c r="D566" s="19">
        <f>SUM(D567:D575)</f>
        <v>0</v>
      </c>
    </row>
    <row r="567" spans="1:4" s="4" customFormat="1" x14ac:dyDescent="0.2">
      <c r="A567" s="22">
        <v>412200</v>
      </c>
      <c r="B567" s="23" t="s">
        <v>215</v>
      </c>
      <c r="C567" s="32">
        <v>2499.9999999999995</v>
      </c>
      <c r="D567" s="32">
        <v>0</v>
      </c>
    </row>
    <row r="568" spans="1:4" s="4" customFormat="1" x14ac:dyDescent="0.2">
      <c r="A568" s="22">
        <v>412300</v>
      </c>
      <c r="B568" s="23" t="s">
        <v>92</v>
      </c>
      <c r="C568" s="32">
        <v>4499.9999999999991</v>
      </c>
      <c r="D568" s="32">
        <v>0</v>
      </c>
    </row>
    <row r="569" spans="1:4" s="4" customFormat="1" x14ac:dyDescent="0.2">
      <c r="A569" s="22">
        <v>412500</v>
      </c>
      <c r="B569" s="23" t="s">
        <v>94</v>
      </c>
      <c r="C569" s="32">
        <v>3000</v>
      </c>
      <c r="D569" s="32">
        <v>0</v>
      </c>
    </row>
    <row r="570" spans="1:4" s="4" customFormat="1" x14ac:dyDescent="0.2">
      <c r="A570" s="22">
        <v>412600</v>
      </c>
      <c r="B570" s="23" t="s">
        <v>216</v>
      </c>
      <c r="C570" s="32">
        <v>7000</v>
      </c>
      <c r="D570" s="32">
        <v>0</v>
      </c>
    </row>
    <row r="571" spans="1:4" s="4" customFormat="1" x14ac:dyDescent="0.2">
      <c r="A571" s="22">
        <v>412700</v>
      </c>
      <c r="B571" s="23" t="s">
        <v>203</v>
      </c>
      <c r="C571" s="32">
        <v>2000.0000000000007</v>
      </c>
      <c r="D571" s="32">
        <v>0</v>
      </c>
    </row>
    <row r="572" spans="1:4" s="4" customFormat="1" x14ac:dyDescent="0.2">
      <c r="A572" s="22">
        <v>412900</v>
      </c>
      <c r="B572" s="23" t="s">
        <v>293</v>
      </c>
      <c r="C572" s="32">
        <v>21000</v>
      </c>
      <c r="D572" s="32">
        <v>0</v>
      </c>
    </row>
    <row r="573" spans="1:4" s="4" customFormat="1" x14ac:dyDescent="0.2">
      <c r="A573" s="22">
        <v>412900</v>
      </c>
      <c r="B573" s="23" t="s">
        <v>311</v>
      </c>
      <c r="C573" s="32">
        <v>800</v>
      </c>
      <c r="D573" s="32">
        <v>0</v>
      </c>
    </row>
    <row r="574" spans="1:4" s="4" customFormat="1" x14ac:dyDescent="0.2">
      <c r="A574" s="22">
        <v>412900</v>
      </c>
      <c r="B574" s="27" t="s">
        <v>312</v>
      </c>
      <c r="C574" s="32">
        <v>1600</v>
      </c>
      <c r="D574" s="32">
        <v>0</v>
      </c>
    </row>
    <row r="575" spans="1:4" s="4" customFormat="1" x14ac:dyDescent="0.2">
      <c r="A575" s="22">
        <v>412900</v>
      </c>
      <c r="B575" s="23" t="s">
        <v>313</v>
      </c>
      <c r="C575" s="32">
        <v>0</v>
      </c>
      <c r="D575" s="32">
        <v>0</v>
      </c>
    </row>
    <row r="576" spans="1:4" s="29" customFormat="1" x14ac:dyDescent="0.2">
      <c r="A576" s="20">
        <v>419000</v>
      </c>
      <c r="B576" s="25" t="s">
        <v>211</v>
      </c>
      <c r="C576" s="19">
        <f t="shared" ref="C576" si="96">C577</f>
        <v>35000.000000000036</v>
      </c>
      <c r="D576" s="19">
        <f t="shared" ref="D576" si="97">D577</f>
        <v>0</v>
      </c>
    </row>
    <row r="577" spans="1:4" s="4" customFormat="1" x14ac:dyDescent="0.2">
      <c r="A577" s="22">
        <v>419100</v>
      </c>
      <c r="B577" s="23" t="s">
        <v>211</v>
      </c>
      <c r="C577" s="32">
        <v>35000.000000000036</v>
      </c>
      <c r="D577" s="32">
        <v>0</v>
      </c>
    </row>
    <row r="578" spans="1:4" s="29" customFormat="1" x14ac:dyDescent="0.2">
      <c r="A578" s="20">
        <v>510000</v>
      </c>
      <c r="B578" s="25" t="s">
        <v>152</v>
      </c>
      <c r="C578" s="19">
        <f t="shared" ref="C578" si="98">C579+C582</f>
        <v>13500</v>
      </c>
      <c r="D578" s="19">
        <f t="shared" ref="D578" si="99">D579+D582</f>
        <v>0</v>
      </c>
    </row>
    <row r="579" spans="1:4" s="29" customFormat="1" x14ac:dyDescent="0.2">
      <c r="A579" s="20">
        <v>511000</v>
      </c>
      <c r="B579" s="25" t="s">
        <v>153</v>
      </c>
      <c r="C579" s="19">
        <f t="shared" ref="C579" si="100">C580+C581</f>
        <v>12000</v>
      </c>
      <c r="D579" s="19">
        <f t="shared" ref="D579" si="101">D580+D581</f>
        <v>0</v>
      </c>
    </row>
    <row r="580" spans="1:4" s="4" customFormat="1" x14ac:dyDescent="0.2">
      <c r="A580" s="22">
        <v>511300</v>
      </c>
      <c r="B580" s="23" t="s">
        <v>156</v>
      </c>
      <c r="C580" s="32">
        <v>5000</v>
      </c>
      <c r="D580" s="32">
        <v>0</v>
      </c>
    </row>
    <row r="581" spans="1:4" s="4" customFormat="1" x14ac:dyDescent="0.2">
      <c r="A581" s="22">
        <v>511700</v>
      </c>
      <c r="B581" s="23" t="s">
        <v>159</v>
      </c>
      <c r="C581" s="32">
        <v>7000</v>
      </c>
      <c r="D581" s="32">
        <v>0</v>
      </c>
    </row>
    <row r="582" spans="1:4" s="29" customFormat="1" x14ac:dyDescent="0.2">
      <c r="A582" s="20">
        <v>516000</v>
      </c>
      <c r="B582" s="25" t="s">
        <v>163</v>
      </c>
      <c r="C582" s="19">
        <f>C583</f>
        <v>1500</v>
      </c>
      <c r="D582" s="19">
        <f t="shared" ref="D582" si="102">D583</f>
        <v>0</v>
      </c>
    </row>
    <row r="583" spans="1:4" s="4" customFormat="1" x14ac:dyDescent="0.2">
      <c r="A583" s="22">
        <v>516100</v>
      </c>
      <c r="B583" s="23" t="s">
        <v>163</v>
      </c>
      <c r="C583" s="32">
        <v>1500</v>
      </c>
      <c r="D583" s="32">
        <v>0</v>
      </c>
    </row>
    <row r="584" spans="1:4" s="4" customFormat="1" x14ac:dyDescent="0.2">
      <c r="A584" s="63"/>
      <c r="B584" s="57" t="s">
        <v>230</v>
      </c>
      <c r="C584" s="61">
        <f>C561+C578</f>
        <v>206500.00000000003</v>
      </c>
      <c r="D584" s="61">
        <f>D561+D578</f>
        <v>0</v>
      </c>
    </row>
    <row r="585" spans="1:4" s="4" customFormat="1" x14ac:dyDescent="0.2">
      <c r="A585" s="40"/>
      <c r="B585" s="18"/>
      <c r="C585" s="41"/>
      <c r="D585" s="41"/>
    </row>
    <row r="586" spans="1:4" s="4" customFormat="1" x14ac:dyDescent="0.2">
      <c r="A586" s="17"/>
      <c r="B586" s="18"/>
      <c r="C586" s="24"/>
      <c r="D586" s="24"/>
    </row>
    <row r="587" spans="1:4" s="4" customFormat="1" x14ac:dyDescent="0.2">
      <c r="A587" s="22" t="s">
        <v>548</v>
      </c>
      <c r="B587" s="25"/>
      <c r="C587" s="24"/>
      <c r="D587" s="24"/>
    </row>
    <row r="588" spans="1:4" s="4" customFormat="1" x14ac:dyDescent="0.2">
      <c r="A588" s="22" t="s">
        <v>237</v>
      </c>
      <c r="B588" s="25"/>
      <c r="C588" s="24"/>
      <c r="D588" s="24"/>
    </row>
    <row r="589" spans="1:4" s="4" customFormat="1" x14ac:dyDescent="0.2">
      <c r="A589" s="22" t="s">
        <v>334</v>
      </c>
      <c r="B589" s="25"/>
      <c r="C589" s="24"/>
      <c r="D589" s="24"/>
    </row>
    <row r="590" spans="1:4" s="4" customFormat="1" x14ac:dyDescent="0.2">
      <c r="A590" s="22" t="s">
        <v>549</v>
      </c>
      <c r="B590" s="25"/>
      <c r="C590" s="24"/>
      <c r="D590" s="24"/>
    </row>
    <row r="591" spans="1:4" s="4" customFormat="1" x14ac:dyDescent="0.2">
      <c r="A591" s="22"/>
      <c r="B591" s="53"/>
      <c r="C591" s="41"/>
      <c r="D591" s="41"/>
    </row>
    <row r="592" spans="1:4" s="4" customFormat="1" x14ac:dyDescent="0.2">
      <c r="A592" s="20">
        <v>410000</v>
      </c>
      <c r="B592" s="21" t="s">
        <v>87</v>
      </c>
      <c r="C592" s="19">
        <f>C593+C598</f>
        <v>17120500</v>
      </c>
      <c r="D592" s="19">
        <f>D593+D598</f>
        <v>38000</v>
      </c>
    </row>
    <row r="593" spans="1:4" s="4" customFormat="1" x14ac:dyDescent="0.2">
      <c r="A593" s="20">
        <v>411000</v>
      </c>
      <c r="B593" s="21" t="s">
        <v>201</v>
      </c>
      <c r="C593" s="19">
        <f>SUM(C594:C597)</f>
        <v>15391400.000000002</v>
      </c>
      <c r="D593" s="19">
        <f>SUM(D594:D597)</f>
        <v>0</v>
      </c>
    </row>
    <row r="594" spans="1:4" s="4" customFormat="1" x14ac:dyDescent="0.2">
      <c r="A594" s="22">
        <v>411100</v>
      </c>
      <c r="B594" s="23" t="s">
        <v>88</v>
      </c>
      <c r="C594" s="32">
        <v>14292000.000000002</v>
      </c>
      <c r="D594" s="32">
        <v>0</v>
      </c>
    </row>
    <row r="595" spans="1:4" s="4" customFormat="1" x14ac:dyDescent="0.2">
      <c r="A595" s="22">
        <v>411200</v>
      </c>
      <c r="B595" s="23" t="s">
        <v>214</v>
      </c>
      <c r="C595" s="32">
        <v>418000</v>
      </c>
      <c r="D595" s="32">
        <v>0</v>
      </c>
    </row>
    <row r="596" spans="1:4" s="4" customFormat="1" ht="40.5" x14ac:dyDescent="0.2">
      <c r="A596" s="22">
        <v>411300</v>
      </c>
      <c r="B596" s="23" t="s">
        <v>89</v>
      </c>
      <c r="C596" s="32">
        <v>478400</v>
      </c>
      <c r="D596" s="32">
        <v>0</v>
      </c>
    </row>
    <row r="597" spans="1:4" s="4" customFormat="1" x14ac:dyDescent="0.2">
      <c r="A597" s="22">
        <v>411400</v>
      </c>
      <c r="B597" s="23" t="s">
        <v>90</v>
      </c>
      <c r="C597" s="32">
        <v>203000</v>
      </c>
      <c r="D597" s="32">
        <v>0</v>
      </c>
    </row>
    <row r="598" spans="1:4" s="4" customFormat="1" x14ac:dyDescent="0.2">
      <c r="A598" s="20">
        <v>412000</v>
      </c>
      <c r="B598" s="25" t="s">
        <v>206</v>
      </c>
      <c r="C598" s="19">
        <f>SUM(C599:C611)</f>
        <v>1729100</v>
      </c>
      <c r="D598" s="19">
        <f>SUM(D599:D611)</f>
        <v>38000</v>
      </c>
    </row>
    <row r="599" spans="1:4" s="4" customFormat="1" x14ac:dyDescent="0.2">
      <c r="A599" s="22">
        <v>412100</v>
      </c>
      <c r="B599" s="23" t="s">
        <v>91</v>
      </c>
      <c r="C599" s="32">
        <v>237100</v>
      </c>
      <c r="D599" s="32">
        <v>0</v>
      </c>
    </row>
    <row r="600" spans="1:4" s="4" customFormat="1" x14ac:dyDescent="0.2">
      <c r="A600" s="22">
        <v>412200</v>
      </c>
      <c r="B600" s="23" t="s">
        <v>215</v>
      </c>
      <c r="C600" s="32">
        <v>520000</v>
      </c>
      <c r="D600" s="32">
        <v>0</v>
      </c>
    </row>
    <row r="601" spans="1:4" s="4" customFormat="1" x14ac:dyDescent="0.2">
      <c r="A601" s="22">
        <v>412300</v>
      </c>
      <c r="B601" s="23" t="s">
        <v>92</v>
      </c>
      <c r="C601" s="32">
        <v>135000</v>
      </c>
      <c r="D601" s="32">
        <v>0</v>
      </c>
    </row>
    <row r="602" spans="1:4" s="4" customFormat="1" x14ac:dyDescent="0.2">
      <c r="A602" s="22">
        <v>412500</v>
      </c>
      <c r="B602" s="23" t="s">
        <v>94</v>
      </c>
      <c r="C602" s="32">
        <v>185000</v>
      </c>
      <c r="D602" s="32">
        <v>0</v>
      </c>
    </row>
    <row r="603" spans="1:4" s="4" customFormat="1" x14ac:dyDescent="0.2">
      <c r="A603" s="22">
        <v>412600</v>
      </c>
      <c r="B603" s="23" t="s">
        <v>216</v>
      </c>
      <c r="C603" s="32">
        <v>250000</v>
      </c>
      <c r="D603" s="32">
        <v>0</v>
      </c>
    </row>
    <row r="604" spans="1:4" s="4" customFormat="1" x14ac:dyDescent="0.2">
      <c r="A604" s="22">
        <v>412700</v>
      </c>
      <c r="B604" s="23" t="s">
        <v>203</v>
      </c>
      <c r="C604" s="32">
        <v>303300</v>
      </c>
      <c r="D604" s="24">
        <v>38000</v>
      </c>
    </row>
    <row r="605" spans="1:4" s="4" customFormat="1" x14ac:dyDescent="0.2">
      <c r="A605" s="22">
        <v>412900</v>
      </c>
      <c r="B605" s="27" t="s">
        <v>526</v>
      </c>
      <c r="C605" s="32">
        <v>4000</v>
      </c>
      <c r="D605" s="32">
        <v>0</v>
      </c>
    </row>
    <row r="606" spans="1:4" s="4" customFormat="1" x14ac:dyDescent="0.2">
      <c r="A606" s="22">
        <v>412900</v>
      </c>
      <c r="B606" s="27" t="s">
        <v>293</v>
      </c>
      <c r="C606" s="32">
        <v>4000</v>
      </c>
      <c r="D606" s="32">
        <v>0</v>
      </c>
    </row>
    <row r="607" spans="1:4" s="4" customFormat="1" x14ac:dyDescent="0.2">
      <c r="A607" s="22">
        <v>412900</v>
      </c>
      <c r="B607" s="27" t="s">
        <v>311</v>
      </c>
      <c r="C607" s="32">
        <v>1200</v>
      </c>
      <c r="D607" s="32">
        <v>0</v>
      </c>
    </row>
    <row r="608" spans="1:4" s="4" customFormat="1" x14ac:dyDescent="0.2">
      <c r="A608" s="22">
        <v>412900</v>
      </c>
      <c r="B608" s="27" t="s">
        <v>312</v>
      </c>
      <c r="C608" s="32">
        <v>20000</v>
      </c>
      <c r="D608" s="32">
        <v>0</v>
      </c>
    </row>
    <row r="609" spans="1:4" s="4" customFormat="1" x14ac:dyDescent="0.2">
      <c r="A609" s="22">
        <v>412900</v>
      </c>
      <c r="B609" s="27" t="s">
        <v>313</v>
      </c>
      <c r="C609" s="32">
        <v>31000.000000000007</v>
      </c>
      <c r="D609" s="32">
        <v>0</v>
      </c>
    </row>
    <row r="610" spans="1:4" s="4" customFormat="1" x14ac:dyDescent="0.2">
      <c r="A610" s="22">
        <v>412900</v>
      </c>
      <c r="B610" s="23" t="s">
        <v>295</v>
      </c>
      <c r="C610" s="32">
        <v>3499.9999999999995</v>
      </c>
      <c r="D610" s="32">
        <v>0</v>
      </c>
    </row>
    <row r="611" spans="1:4" s="4" customFormat="1" x14ac:dyDescent="0.2">
      <c r="A611" s="22">
        <v>412900</v>
      </c>
      <c r="B611" s="23" t="s">
        <v>550</v>
      </c>
      <c r="C611" s="32">
        <v>35000</v>
      </c>
      <c r="D611" s="32">
        <v>0</v>
      </c>
    </row>
    <row r="612" spans="1:4" s="4" customFormat="1" x14ac:dyDescent="0.2">
      <c r="A612" s="20">
        <v>510000</v>
      </c>
      <c r="B612" s="25" t="s">
        <v>152</v>
      </c>
      <c r="C612" s="19">
        <f>C613+C616+0</f>
        <v>344200</v>
      </c>
      <c r="D612" s="19">
        <f>D613+D616+0</f>
        <v>0</v>
      </c>
    </row>
    <row r="613" spans="1:4" s="4" customFormat="1" x14ac:dyDescent="0.2">
      <c r="A613" s="20">
        <v>511000</v>
      </c>
      <c r="B613" s="25" t="s">
        <v>153</v>
      </c>
      <c r="C613" s="19">
        <f>SUM(C614:C615)</f>
        <v>284200</v>
      </c>
      <c r="D613" s="19">
        <f>SUM(D614:D615)</f>
        <v>0</v>
      </c>
    </row>
    <row r="614" spans="1:4" s="4" customFormat="1" x14ac:dyDescent="0.2">
      <c r="A614" s="30">
        <v>511200</v>
      </c>
      <c r="B614" s="23" t="s">
        <v>155</v>
      </c>
      <c r="C614" s="32">
        <v>44200</v>
      </c>
      <c r="D614" s="32">
        <v>0</v>
      </c>
    </row>
    <row r="615" spans="1:4" s="4" customFormat="1" x14ac:dyDescent="0.2">
      <c r="A615" s="22">
        <v>511300</v>
      </c>
      <c r="B615" s="23" t="s">
        <v>156</v>
      </c>
      <c r="C615" s="32">
        <v>240000</v>
      </c>
      <c r="D615" s="32">
        <v>0</v>
      </c>
    </row>
    <row r="616" spans="1:4" s="29" customFormat="1" x14ac:dyDescent="0.2">
      <c r="A616" s="20">
        <v>516000</v>
      </c>
      <c r="B616" s="25" t="s">
        <v>163</v>
      </c>
      <c r="C616" s="19">
        <f t="shared" ref="C616" si="103">C617</f>
        <v>60000</v>
      </c>
      <c r="D616" s="19">
        <f t="shared" ref="D616" si="104">D617</f>
        <v>0</v>
      </c>
    </row>
    <row r="617" spans="1:4" s="4" customFormat="1" x14ac:dyDescent="0.2">
      <c r="A617" s="22">
        <v>516100</v>
      </c>
      <c r="B617" s="23" t="s">
        <v>163</v>
      </c>
      <c r="C617" s="32">
        <v>60000</v>
      </c>
      <c r="D617" s="32">
        <v>0</v>
      </c>
    </row>
    <row r="618" spans="1:4" s="29" customFormat="1" x14ac:dyDescent="0.2">
      <c r="A618" s="20">
        <v>630000</v>
      </c>
      <c r="B618" s="25" t="s">
        <v>191</v>
      </c>
      <c r="C618" s="19">
        <f>0+C619</f>
        <v>726800</v>
      </c>
      <c r="D618" s="19">
        <f>0+D619</f>
        <v>0</v>
      </c>
    </row>
    <row r="619" spans="1:4" s="29" customFormat="1" x14ac:dyDescent="0.2">
      <c r="A619" s="20">
        <v>638000</v>
      </c>
      <c r="B619" s="25" t="s">
        <v>126</v>
      </c>
      <c r="C619" s="19">
        <f t="shared" ref="C619" si="105">C620</f>
        <v>726800</v>
      </c>
      <c r="D619" s="19">
        <f t="shared" ref="D619" si="106">D620</f>
        <v>0</v>
      </c>
    </row>
    <row r="620" spans="1:4" s="4" customFormat="1" x14ac:dyDescent="0.2">
      <c r="A620" s="22">
        <v>638100</v>
      </c>
      <c r="B620" s="23" t="s">
        <v>196</v>
      </c>
      <c r="C620" s="32">
        <v>726800</v>
      </c>
      <c r="D620" s="32">
        <v>0</v>
      </c>
    </row>
    <row r="621" spans="1:4" s="4" customFormat="1" x14ac:dyDescent="0.2">
      <c r="A621" s="63"/>
      <c r="B621" s="57" t="s">
        <v>230</v>
      </c>
      <c r="C621" s="61">
        <f>C592+C612+C618</f>
        <v>18191500</v>
      </c>
      <c r="D621" s="61">
        <f>D592+D612+D618</f>
        <v>38000</v>
      </c>
    </row>
    <row r="622" spans="1:4" s="4" customFormat="1" x14ac:dyDescent="0.2">
      <c r="A622" s="40"/>
      <c r="B622" s="18"/>
      <c r="C622" s="41"/>
      <c r="D622" s="41"/>
    </row>
    <row r="623" spans="1:4" s="4" customFormat="1" x14ac:dyDescent="0.2">
      <c r="A623" s="17"/>
      <c r="B623" s="18"/>
      <c r="C623" s="24"/>
      <c r="D623" s="24"/>
    </row>
    <row r="624" spans="1:4" s="4" customFormat="1" x14ac:dyDescent="0.2">
      <c r="A624" s="22" t="s">
        <v>551</v>
      </c>
      <c r="B624" s="25"/>
      <c r="C624" s="24"/>
      <c r="D624" s="24"/>
    </row>
    <row r="625" spans="1:4" s="4" customFormat="1" x14ac:dyDescent="0.2">
      <c r="A625" s="22" t="s">
        <v>237</v>
      </c>
      <c r="B625" s="25"/>
      <c r="C625" s="24"/>
      <c r="D625" s="24"/>
    </row>
    <row r="626" spans="1:4" s="4" customFormat="1" x14ac:dyDescent="0.2">
      <c r="A626" s="22" t="s">
        <v>335</v>
      </c>
      <c r="B626" s="25"/>
      <c r="C626" s="24"/>
      <c r="D626" s="24"/>
    </row>
    <row r="627" spans="1:4" s="4" customFormat="1" x14ac:dyDescent="0.2">
      <c r="A627" s="22" t="s">
        <v>525</v>
      </c>
      <c r="B627" s="25"/>
      <c r="C627" s="24"/>
      <c r="D627" s="24"/>
    </row>
    <row r="628" spans="1:4" s="4" customFormat="1" x14ac:dyDescent="0.2">
      <c r="A628" s="22"/>
      <c r="B628" s="53"/>
      <c r="C628" s="41"/>
      <c r="D628" s="41"/>
    </row>
    <row r="629" spans="1:4" s="4" customFormat="1" x14ac:dyDescent="0.2">
      <c r="A629" s="20">
        <v>410000</v>
      </c>
      <c r="B629" s="21" t="s">
        <v>87</v>
      </c>
      <c r="C629" s="19">
        <f>C630+C635+C645</f>
        <v>9817900</v>
      </c>
      <c r="D629" s="19">
        <f>D630+D635+D645</f>
        <v>0</v>
      </c>
    </row>
    <row r="630" spans="1:4" s="4" customFormat="1" x14ac:dyDescent="0.2">
      <c r="A630" s="20">
        <v>411000</v>
      </c>
      <c r="B630" s="21" t="s">
        <v>201</v>
      </c>
      <c r="C630" s="19">
        <f>SUM(C631:C634)</f>
        <v>5827000</v>
      </c>
      <c r="D630" s="19">
        <f>SUM(D631:D634)</f>
        <v>0</v>
      </c>
    </row>
    <row r="631" spans="1:4" s="4" customFormat="1" x14ac:dyDescent="0.2">
      <c r="A631" s="22">
        <v>411100</v>
      </c>
      <c r="B631" s="23" t="s">
        <v>88</v>
      </c>
      <c r="C631" s="32">
        <v>5348000</v>
      </c>
      <c r="D631" s="32">
        <v>0</v>
      </c>
    </row>
    <row r="632" spans="1:4" s="4" customFormat="1" x14ac:dyDescent="0.2">
      <c r="A632" s="22">
        <v>411200</v>
      </c>
      <c r="B632" s="23" t="s">
        <v>214</v>
      </c>
      <c r="C632" s="32">
        <v>214000</v>
      </c>
      <c r="D632" s="32">
        <v>0</v>
      </c>
    </row>
    <row r="633" spans="1:4" s="4" customFormat="1" ht="40.5" x14ac:dyDescent="0.2">
      <c r="A633" s="22">
        <v>411300</v>
      </c>
      <c r="B633" s="23" t="s">
        <v>89</v>
      </c>
      <c r="C633" s="32">
        <v>215000.00000000003</v>
      </c>
      <c r="D633" s="32">
        <v>0</v>
      </c>
    </row>
    <row r="634" spans="1:4" s="4" customFormat="1" x14ac:dyDescent="0.2">
      <c r="A634" s="22">
        <v>411400</v>
      </c>
      <c r="B634" s="23" t="s">
        <v>90</v>
      </c>
      <c r="C634" s="32">
        <v>50000</v>
      </c>
      <c r="D634" s="32">
        <v>0</v>
      </c>
    </row>
    <row r="635" spans="1:4" s="4" customFormat="1" x14ac:dyDescent="0.2">
      <c r="A635" s="20">
        <v>412000</v>
      </c>
      <c r="B635" s="25" t="s">
        <v>206</v>
      </c>
      <c r="C635" s="19">
        <f>SUM(C636:C644)</f>
        <v>3989900</v>
      </c>
      <c r="D635" s="19">
        <f>SUM(D636:D644)</f>
        <v>0</v>
      </c>
    </row>
    <row r="636" spans="1:4" s="4" customFormat="1" x14ac:dyDescent="0.2">
      <c r="A636" s="22">
        <v>412200</v>
      </c>
      <c r="B636" s="23" t="s">
        <v>215</v>
      </c>
      <c r="C636" s="32">
        <v>2000000</v>
      </c>
      <c r="D636" s="32">
        <v>0</v>
      </c>
    </row>
    <row r="637" spans="1:4" s="4" customFormat="1" x14ac:dyDescent="0.2">
      <c r="A637" s="22">
        <v>412300</v>
      </c>
      <c r="B637" s="23" t="s">
        <v>92</v>
      </c>
      <c r="C637" s="32">
        <v>300000</v>
      </c>
      <c r="D637" s="32">
        <v>0</v>
      </c>
    </row>
    <row r="638" spans="1:4" s="4" customFormat="1" x14ac:dyDescent="0.2">
      <c r="A638" s="22">
        <v>412500</v>
      </c>
      <c r="B638" s="23" t="s">
        <v>94</v>
      </c>
      <c r="C638" s="32">
        <v>713300</v>
      </c>
      <c r="D638" s="32">
        <v>0</v>
      </c>
    </row>
    <row r="639" spans="1:4" s="4" customFormat="1" x14ac:dyDescent="0.2">
      <c r="A639" s="22">
        <v>412600</v>
      </c>
      <c r="B639" s="23" t="s">
        <v>216</v>
      </c>
      <c r="C639" s="32">
        <v>10000</v>
      </c>
      <c r="D639" s="32">
        <v>0</v>
      </c>
    </row>
    <row r="640" spans="1:4" s="4" customFormat="1" x14ac:dyDescent="0.2">
      <c r="A640" s="22">
        <v>412700</v>
      </c>
      <c r="B640" s="23" t="s">
        <v>203</v>
      </c>
      <c r="C640" s="32">
        <v>946000</v>
      </c>
      <c r="D640" s="32">
        <v>0</v>
      </c>
    </row>
    <row r="641" spans="1:4" s="4" customFormat="1" x14ac:dyDescent="0.2">
      <c r="A641" s="22">
        <v>412900</v>
      </c>
      <c r="B641" s="27" t="s">
        <v>526</v>
      </c>
      <c r="C641" s="32">
        <v>3000</v>
      </c>
      <c r="D641" s="32">
        <v>0</v>
      </c>
    </row>
    <row r="642" spans="1:4" s="4" customFormat="1" x14ac:dyDescent="0.2">
      <c r="A642" s="22">
        <v>412900</v>
      </c>
      <c r="B642" s="27" t="s">
        <v>311</v>
      </c>
      <c r="C642" s="32">
        <v>800</v>
      </c>
      <c r="D642" s="32">
        <v>0</v>
      </c>
    </row>
    <row r="643" spans="1:4" s="4" customFormat="1" x14ac:dyDescent="0.2">
      <c r="A643" s="22">
        <v>412900</v>
      </c>
      <c r="B643" s="27" t="s">
        <v>312</v>
      </c>
      <c r="C643" s="32">
        <v>1600</v>
      </c>
      <c r="D643" s="32">
        <v>0</v>
      </c>
    </row>
    <row r="644" spans="1:4" s="4" customFormat="1" x14ac:dyDescent="0.2">
      <c r="A644" s="22">
        <v>412900</v>
      </c>
      <c r="B644" s="27" t="s">
        <v>313</v>
      </c>
      <c r="C644" s="32">
        <v>15200</v>
      </c>
      <c r="D644" s="32">
        <v>0</v>
      </c>
    </row>
    <row r="645" spans="1:4" s="29" customFormat="1" ht="40.5" x14ac:dyDescent="0.2">
      <c r="A645" s="20">
        <v>418000</v>
      </c>
      <c r="B645" s="25" t="s">
        <v>210</v>
      </c>
      <c r="C645" s="19">
        <f t="shared" ref="C645" si="107">C646</f>
        <v>1000</v>
      </c>
      <c r="D645" s="19">
        <f t="shared" ref="D645" si="108">D646</f>
        <v>0</v>
      </c>
    </row>
    <row r="646" spans="1:4" s="4" customFormat="1" x14ac:dyDescent="0.2">
      <c r="A646" s="22">
        <v>418400</v>
      </c>
      <c r="B646" s="23" t="s">
        <v>147</v>
      </c>
      <c r="C646" s="32">
        <v>1000</v>
      </c>
      <c r="D646" s="32">
        <v>0</v>
      </c>
    </row>
    <row r="647" spans="1:4" s="4" customFormat="1" x14ac:dyDescent="0.2">
      <c r="A647" s="20">
        <v>510000</v>
      </c>
      <c r="B647" s="25" t="s">
        <v>152</v>
      </c>
      <c r="C647" s="19">
        <f>C648+C656+C654</f>
        <v>2263000</v>
      </c>
      <c r="D647" s="19">
        <f>D648+D656+D654</f>
        <v>0</v>
      </c>
    </row>
    <row r="648" spans="1:4" s="4" customFormat="1" x14ac:dyDescent="0.2">
      <c r="A648" s="20">
        <v>511000</v>
      </c>
      <c r="B648" s="25" t="s">
        <v>153</v>
      </c>
      <c r="C648" s="19">
        <f>SUM(C649:C653)</f>
        <v>1124500</v>
      </c>
      <c r="D648" s="19">
        <f>SUM(D649:D653)</f>
        <v>0</v>
      </c>
    </row>
    <row r="649" spans="1:4" s="4" customFormat="1" x14ac:dyDescent="0.2">
      <c r="A649" s="22">
        <v>511100</v>
      </c>
      <c r="B649" s="23" t="s">
        <v>154</v>
      </c>
      <c r="C649" s="32">
        <v>0</v>
      </c>
      <c r="D649" s="32">
        <v>0</v>
      </c>
    </row>
    <row r="650" spans="1:4" s="4" customFormat="1" x14ac:dyDescent="0.2">
      <c r="A650" s="22">
        <v>511200</v>
      </c>
      <c r="B650" s="23" t="s">
        <v>155</v>
      </c>
      <c r="C650" s="32">
        <v>100000</v>
      </c>
      <c r="D650" s="32">
        <v>0</v>
      </c>
    </row>
    <row r="651" spans="1:4" s="4" customFormat="1" x14ac:dyDescent="0.2">
      <c r="A651" s="22">
        <v>511300</v>
      </c>
      <c r="B651" s="23" t="s">
        <v>156</v>
      </c>
      <c r="C651" s="32">
        <v>741800</v>
      </c>
      <c r="D651" s="32">
        <v>0</v>
      </c>
    </row>
    <row r="652" spans="1:4" s="4" customFormat="1" x14ac:dyDescent="0.2">
      <c r="A652" s="22">
        <v>511400</v>
      </c>
      <c r="B652" s="23" t="s">
        <v>157</v>
      </c>
      <c r="C652" s="32">
        <v>90200</v>
      </c>
      <c r="D652" s="32">
        <v>0</v>
      </c>
    </row>
    <row r="653" spans="1:4" s="4" customFormat="1" x14ac:dyDescent="0.2">
      <c r="A653" s="22">
        <v>511700</v>
      </c>
      <c r="B653" s="23" t="s">
        <v>159</v>
      </c>
      <c r="C653" s="32">
        <v>192500</v>
      </c>
      <c r="D653" s="32">
        <v>0</v>
      </c>
    </row>
    <row r="654" spans="1:4" s="29" customFormat="1" x14ac:dyDescent="0.2">
      <c r="A654" s="20">
        <v>513000</v>
      </c>
      <c r="B654" s="25" t="s">
        <v>161</v>
      </c>
      <c r="C654" s="19">
        <f t="shared" ref="C654" si="109">C655</f>
        <v>938500</v>
      </c>
      <c r="D654" s="19">
        <f t="shared" ref="D654" si="110">D655</f>
        <v>0</v>
      </c>
    </row>
    <row r="655" spans="1:4" s="4" customFormat="1" x14ac:dyDescent="0.2">
      <c r="A655" s="22">
        <v>513700</v>
      </c>
      <c r="B655" s="23" t="s">
        <v>336</v>
      </c>
      <c r="C655" s="32">
        <v>938500</v>
      </c>
      <c r="D655" s="32">
        <v>0</v>
      </c>
    </row>
    <row r="656" spans="1:4" s="4" customFormat="1" x14ac:dyDescent="0.2">
      <c r="A656" s="20">
        <v>516000</v>
      </c>
      <c r="B656" s="25" t="s">
        <v>163</v>
      </c>
      <c r="C656" s="19">
        <f t="shared" ref="C656" si="111">SUM(C657)</f>
        <v>200000</v>
      </c>
      <c r="D656" s="19">
        <f t="shared" ref="D656" si="112">SUM(D657)</f>
        <v>0</v>
      </c>
    </row>
    <row r="657" spans="1:4" s="4" customFormat="1" x14ac:dyDescent="0.2">
      <c r="A657" s="22">
        <v>516100</v>
      </c>
      <c r="B657" s="23" t="s">
        <v>163</v>
      </c>
      <c r="C657" s="32">
        <v>200000</v>
      </c>
      <c r="D657" s="32">
        <v>0</v>
      </c>
    </row>
    <row r="658" spans="1:4" s="29" customFormat="1" x14ac:dyDescent="0.2">
      <c r="A658" s="20">
        <v>630000</v>
      </c>
      <c r="B658" s="25" t="s">
        <v>191</v>
      </c>
      <c r="C658" s="19">
        <f>C659+C661</f>
        <v>102700</v>
      </c>
      <c r="D658" s="19">
        <f>D659+D661</f>
        <v>0</v>
      </c>
    </row>
    <row r="659" spans="1:4" s="29" customFormat="1" x14ac:dyDescent="0.2">
      <c r="A659" s="20">
        <v>631000</v>
      </c>
      <c r="B659" s="25" t="s">
        <v>125</v>
      </c>
      <c r="C659" s="19">
        <f>C660+0</f>
        <v>37700</v>
      </c>
      <c r="D659" s="19">
        <f>D660+0</f>
        <v>0</v>
      </c>
    </row>
    <row r="660" spans="1:4" s="4" customFormat="1" x14ac:dyDescent="0.2">
      <c r="A660" s="22">
        <v>631100</v>
      </c>
      <c r="B660" s="23" t="s">
        <v>193</v>
      </c>
      <c r="C660" s="32">
        <v>37700</v>
      </c>
      <c r="D660" s="32">
        <v>0</v>
      </c>
    </row>
    <row r="661" spans="1:4" s="29" customFormat="1" x14ac:dyDescent="0.2">
      <c r="A661" s="20">
        <v>638000</v>
      </c>
      <c r="B661" s="25" t="s">
        <v>126</v>
      </c>
      <c r="C661" s="19">
        <f t="shared" ref="C661" si="113">C662</f>
        <v>65000</v>
      </c>
      <c r="D661" s="19">
        <f t="shared" ref="D661" si="114">D662</f>
        <v>0</v>
      </c>
    </row>
    <row r="662" spans="1:4" s="4" customFormat="1" x14ac:dyDescent="0.2">
      <c r="A662" s="22">
        <v>638100</v>
      </c>
      <c r="B662" s="23" t="s">
        <v>196</v>
      </c>
      <c r="C662" s="32">
        <v>65000</v>
      </c>
      <c r="D662" s="32">
        <v>0</v>
      </c>
    </row>
    <row r="663" spans="1:4" s="4" customFormat="1" x14ac:dyDescent="0.2">
      <c r="A663" s="63"/>
      <c r="B663" s="57" t="s">
        <v>230</v>
      </c>
      <c r="C663" s="61">
        <f>C629+C647+C658</f>
        <v>12183600</v>
      </c>
      <c r="D663" s="61">
        <f>D629+D647+D658</f>
        <v>0</v>
      </c>
    </row>
    <row r="664" spans="1:4" s="4" customFormat="1" x14ac:dyDescent="0.2">
      <c r="A664" s="40"/>
      <c r="B664" s="18"/>
      <c r="C664" s="41"/>
      <c r="D664" s="41"/>
    </row>
    <row r="665" spans="1:4" s="4" customFormat="1" x14ac:dyDescent="0.2">
      <c r="A665" s="17"/>
      <c r="B665" s="18"/>
      <c r="C665" s="24"/>
      <c r="D665" s="24"/>
    </row>
    <row r="666" spans="1:4" s="4" customFormat="1" x14ac:dyDescent="0.2">
      <c r="A666" s="22" t="s">
        <v>552</v>
      </c>
      <c r="B666" s="25"/>
      <c r="C666" s="24"/>
      <c r="D666" s="24"/>
    </row>
    <row r="667" spans="1:4" s="4" customFormat="1" x14ac:dyDescent="0.2">
      <c r="A667" s="22" t="s">
        <v>237</v>
      </c>
      <c r="B667" s="25"/>
      <c r="C667" s="24"/>
      <c r="D667" s="24"/>
    </row>
    <row r="668" spans="1:4" s="4" customFormat="1" x14ac:dyDescent="0.2">
      <c r="A668" s="22" t="s">
        <v>337</v>
      </c>
      <c r="B668" s="25"/>
      <c r="C668" s="24"/>
      <c r="D668" s="24"/>
    </row>
    <row r="669" spans="1:4" s="4" customFormat="1" x14ac:dyDescent="0.2">
      <c r="A669" s="22" t="s">
        <v>525</v>
      </c>
      <c r="B669" s="25"/>
      <c r="C669" s="24"/>
      <c r="D669" s="24"/>
    </row>
    <row r="670" spans="1:4" s="4" customFormat="1" x14ac:dyDescent="0.2">
      <c r="A670" s="22"/>
      <c r="B670" s="53"/>
      <c r="C670" s="41"/>
      <c r="D670" s="41"/>
    </row>
    <row r="671" spans="1:4" s="4" customFormat="1" x14ac:dyDescent="0.2">
      <c r="A671" s="20">
        <v>410000</v>
      </c>
      <c r="B671" s="21" t="s">
        <v>87</v>
      </c>
      <c r="C671" s="19">
        <f>C672+C677</f>
        <v>1770700.0000000005</v>
      </c>
      <c r="D671" s="19">
        <f>D672+D677</f>
        <v>190800</v>
      </c>
    </row>
    <row r="672" spans="1:4" s="4" customFormat="1" x14ac:dyDescent="0.2">
      <c r="A672" s="20">
        <v>411000</v>
      </c>
      <c r="B672" s="21" t="s">
        <v>201</v>
      </c>
      <c r="C672" s="19">
        <f>SUM(C673:C676)</f>
        <v>1103600</v>
      </c>
      <c r="D672" s="19">
        <f>SUM(D673:D676)</f>
        <v>0</v>
      </c>
    </row>
    <row r="673" spans="1:4" s="4" customFormat="1" x14ac:dyDescent="0.2">
      <c r="A673" s="22">
        <v>411100</v>
      </c>
      <c r="B673" s="23" t="s">
        <v>88</v>
      </c>
      <c r="C673" s="32">
        <v>1051300</v>
      </c>
      <c r="D673" s="32">
        <v>0</v>
      </c>
    </row>
    <row r="674" spans="1:4" s="4" customFormat="1" x14ac:dyDescent="0.2">
      <c r="A674" s="22">
        <v>411200</v>
      </c>
      <c r="B674" s="23" t="s">
        <v>214</v>
      </c>
      <c r="C674" s="32">
        <v>34000</v>
      </c>
      <c r="D674" s="32">
        <v>0</v>
      </c>
    </row>
    <row r="675" spans="1:4" s="4" customFormat="1" ht="40.5" x14ac:dyDescent="0.2">
      <c r="A675" s="22">
        <v>411300</v>
      </c>
      <c r="B675" s="23" t="s">
        <v>89</v>
      </c>
      <c r="C675" s="32">
        <v>8200</v>
      </c>
      <c r="D675" s="32">
        <v>0</v>
      </c>
    </row>
    <row r="676" spans="1:4" s="4" customFormat="1" x14ac:dyDescent="0.2">
      <c r="A676" s="22">
        <v>411400</v>
      </c>
      <c r="B676" s="23" t="s">
        <v>90</v>
      </c>
      <c r="C676" s="32">
        <v>10100</v>
      </c>
      <c r="D676" s="32">
        <v>0</v>
      </c>
    </row>
    <row r="677" spans="1:4" s="4" customFormat="1" x14ac:dyDescent="0.2">
      <c r="A677" s="20">
        <v>412000</v>
      </c>
      <c r="B677" s="25" t="s">
        <v>206</v>
      </c>
      <c r="C677" s="19">
        <f>SUM(C678:C688)</f>
        <v>667100.00000000035</v>
      </c>
      <c r="D677" s="19">
        <f>SUM(D678:D688)</f>
        <v>190800</v>
      </c>
    </row>
    <row r="678" spans="1:4" s="4" customFormat="1" x14ac:dyDescent="0.2">
      <c r="A678" s="22">
        <v>412200</v>
      </c>
      <c r="B678" s="23" t="s">
        <v>215</v>
      </c>
      <c r="C678" s="32">
        <v>21000</v>
      </c>
      <c r="D678" s="32">
        <v>0</v>
      </c>
    </row>
    <row r="679" spans="1:4" s="4" customFormat="1" x14ac:dyDescent="0.2">
      <c r="A679" s="22">
        <v>412300</v>
      </c>
      <c r="B679" s="23" t="s">
        <v>92</v>
      </c>
      <c r="C679" s="32">
        <v>23000</v>
      </c>
      <c r="D679" s="32">
        <v>0</v>
      </c>
    </row>
    <row r="680" spans="1:4" s="4" customFormat="1" x14ac:dyDescent="0.2">
      <c r="A680" s="22">
        <v>412500</v>
      </c>
      <c r="B680" s="23" t="s">
        <v>94</v>
      </c>
      <c r="C680" s="32">
        <v>271100.00000000035</v>
      </c>
      <c r="D680" s="32">
        <v>0</v>
      </c>
    </row>
    <row r="681" spans="1:4" s="4" customFormat="1" x14ac:dyDescent="0.2">
      <c r="A681" s="22">
        <v>412600</v>
      </c>
      <c r="B681" s="23" t="s">
        <v>216</v>
      </c>
      <c r="C681" s="32">
        <v>236100</v>
      </c>
      <c r="D681" s="24">
        <v>8000</v>
      </c>
    </row>
    <row r="682" spans="1:4" s="4" customFormat="1" x14ac:dyDescent="0.2">
      <c r="A682" s="22">
        <v>412700</v>
      </c>
      <c r="B682" s="23" t="s">
        <v>203</v>
      </c>
      <c r="C682" s="32">
        <v>35900</v>
      </c>
      <c r="D682" s="32">
        <v>0</v>
      </c>
    </row>
    <row r="683" spans="1:4" s="4" customFormat="1" x14ac:dyDescent="0.2">
      <c r="A683" s="22">
        <v>412900</v>
      </c>
      <c r="B683" s="27" t="s">
        <v>526</v>
      </c>
      <c r="C683" s="32">
        <v>49999.999999999993</v>
      </c>
      <c r="D683" s="32">
        <v>0</v>
      </c>
    </row>
    <row r="684" spans="1:4" s="4" customFormat="1" x14ac:dyDescent="0.2">
      <c r="A684" s="22">
        <v>412900</v>
      </c>
      <c r="B684" s="27" t="s">
        <v>293</v>
      </c>
      <c r="C684" s="32">
        <v>10000</v>
      </c>
      <c r="D684" s="32">
        <v>0</v>
      </c>
    </row>
    <row r="685" spans="1:4" s="4" customFormat="1" x14ac:dyDescent="0.2">
      <c r="A685" s="22">
        <v>412900</v>
      </c>
      <c r="B685" s="27" t="s">
        <v>311</v>
      </c>
      <c r="C685" s="32">
        <v>2799.9999999999995</v>
      </c>
      <c r="D685" s="32">
        <v>0</v>
      </c>
    </row>
    <row r="686" spans="1:4" s="4" customFormat="1" x14ac:dyDescent="0.2">
      <c r="A686" s="22">
        <v>412900</v>
      </c>
      <c r="B686" s="27" t="s">
        <v>312</v>
      </c>
      <c r="C686" s="32">
        <v>15000</v>
      </c>
      <c r="D686" s="32">
        <v>0</v>
      </c>
    </row>
    <row r="687" spans="1:4" s="4" customFormat="1" x14ac:dyDescent="0.2">
      <c r="A687" s="22">
        <v>412900</v>
      </c>
      <c r="B687" s="23" t="s">
        <v>313</v>
      </c>
      <c r="C687" s="32">
        <v>2200</v>
      </c>
      <c r="D687" s="32">
        <v>0</v>
      </c>
    </row>
    <row r="688" spans="1:4" s="4" customFormat="1" x14ac:dyDescent="0.2">
      <c r="A688" s="22">
        <v>412900</v>
      </c>
      <c r="B688" s="23" t="s">
        <v>295</v>
      </c>
      <c r="C688" s="32">
        <v>0</v>
      </c>
      <c r="D688" s="24">
        <v>182800</v>
      </c>
    </row>
    <row r="689" spans="1:4" s="4" customFormat="1" x14ac:dyDescent="0.2">
      <c r="A689" s="20">
        <v>510000</v>
      </c>
      <c r="B689" s="25" t="s">
        <v>152</v>
      </c>
      <c r="C689" s="19">
        <f>C690+0+C693+0</f>
        <v>1037400</v>
      </c>
      <c r="D689" s="19">
        <f>D690+0+D693+0</f>
        <v>132400</v>
      </c>
    </row>
    <row r="690" spans="1:4" s="4" customFormat="1" x14ac:dyDescent="0.2">
      <c r="A690" s="20">
        <v>511000</v>
      </c>
      <c r="B690" s="25" t="s">
        <v>153</v>
      </c>
      <c r="C690" s="19">
        <f>SUM(C691:C692)</f>
        <v>829600</v>
      </c>
      <c r="D690" s="19">
        <f>SUM(D691:D692)</f>
        <v>132400</v>
      </c>
    </row>
    <row r="691" spans="1:4" s="4" customFormat="1" x14ac:dyDescent="0.2">
      <c r="A691" s="22">
        <v>511300</v>
      </c>
      <c r="B691" s="23" t="s">
        <v>156</v>
      </c>
      <c r="C691" s="32">
        <v>414600</v>
      </c>
      <c r="D691" s="24">
        <v>132400</v>
      </c>
    </row>
    <row r="692" spans="1:4" s="4" customFormat="1" x14ac:dyDescent="0.2">
      <c r="A692" s="22">
        <v>511400</v>
      </c>
      <c r="B692" s="23" t="s">
        <v>157</v>
      </c>
      <c r="C692" s="32">
        <v>415000</v>
      </c>
      <c r="D692" s="32">
        <v>0</v>
      </c>
    </row>
    <row r="693" spans="1:4" s="29" customFormat="1" x14ac:dyDescent="0.2">
      <c r="A693" s="20">
        <v>516000</v>
      </c>
      <c r="B693" s="25" t="s">
        <v>163</v>
      </c>
      <c r="C693" s="19">
        <f t="shared" ref="C693" si="115">C694</f>
        <v>207800</v>
      </c>
      <c r="D693" s="19">
        <f t="shared" ref="D693" si="116">D694</f>
        <v>0</v>
      </c>
    </row>
    <row r="694" spans="1:4" s="4" customFormat="1" x14ac:dyDescent="0.2">
      <c r="A694" s="22">
        <v>516100</v>
      </c>
      <c r="B694" s="23" t="s">
        <v>163</v>
      </c>
      <c r="C694" s="32">
        <v>207800</v>
      </c>
      <c r="D694" s="32">
        <v>0</v>
      </c>
    </row>
    <row r="695" spans="1:4" s="29" customFormat="1" x14ac:dyDescent="0.2">
      <c r="A695" s="20">
        <v>630000</v>
      </c>
      <c r="B695" s="25" t="s">
        <v>191</v>
      </c>
      <c r="C695" s="19">
        <f>C696+C698</f>
        <v>15999.999999999998</v>
      </c>
      <c r="D695" s="19">
        <f>D696+D698</f>
        <v>0</v>
      </c>
    </row>
    <row r="696" spans="1:4" s="29" customFormat="1" x14ac:dyDescent="0.2">
      <c r="A696" s="20">
        <v>631000</v>
      </c>
      <c r="B696" s="25" t="s">
        <v>125</v>
      </c>
      <c r="C696" s="19">
        <f>0+C697</f>
        <v>6000</v>
      </c>
      <c r="D696" s="19">
        <f>0+D697</f>
        <v>0</v>
      </c>
    </row>
    <row r="697" spans="1:4" s="4" customFormat="1" x14ac:dyDescent="0.2">
      <c r="A697" s="30">
        <v>631300</v>
      </c>
      <c r="B697" s="23" t="s">
        <v>195</v>
      </c>
      <c r="C697" s="32">
        <v>6000</v>
      </c>
      <c r="D697" s="32">
        <v>0</v>
      </c>
    </row>
    <row r="698" spans="1:4" s="29" customFormat="1" x14ac:dyDescent="0.2">
      <c r="A698" s="20">
        <v>638000</v>
      </c>
      <c r="B698" s="25" t="s">
        <v>126</v>
      </c>
      <c r="C698" s="19">
        <f t="shared" ref="C698" si="117">C699</f>
        <v>9999.9999999999982</v>
      </c>
      <c r="D698" s="19">
        <f t="shared" ref="D698" si="118">D699</f>
        <v>0</v>
      </c>
    </row>
    <row r="699" spans="1:4" s="4" customFormat="1" x14ac:dyDescent="0.2">
      <c r="A699" s="22">
        <v>638100</v>
      </c>
      <c r="B699" s="23" t="s">
        <v>196</v>
      </c>
      <c r="C699" s="32">
        <v>9999.9999999999982</v>
      </c>
      <c r="D699" s="32">
        <v>0</v>
      </c>
    </row>
    <row r="700" spans="1:4" s="4" customFormat="1" x14ac:dyDescent="0.2">
      <c r="A700" s="63"/>
      <c r="B700" s="57" t="s">
        <v>230</v>
      </c>
      <c r="C700" s="61">
        <f>C671+C689+C695</f>
        <v>2824100.0000000005</v>
      </c>
      <c r="D700" s="61">
        <f>D671+D689+D695</f>
        <v>323200</v>
      </c>
    </row>
    <row r="701" spans="1:4" s="4" customFormat="1" x14ac:dyDescent="0.2">
      <c r="A701" s="40"/>
      <c r="B701" s="18"/>
      <c r="C701" s="41"/>
      <c r="D701" s="41"/>
    </row>
    <row r="702" spans="1:4" s="4" customFormat="1" x14ac:dyDescent="0.2">
      <c r="A702" s="17"/>
      <c r="B702" s="18"/>
      <c r="C702" s="24"/>
      <c r="D702" s="24"/>
    </row>
    <row r="703" spans="1:4" s="4" customFormat="1" x14ac:dyDescent="0.2">
      <c r="A703" s="22" t="s">
        <v>553</v>
      </c>
      <c r="B703" s="25"/>
      <c r="C703" s="24"/>
      <c r="D703" s="24"/>
    </row>
    <row r="704" spans="1:4" s="4" customFormat="1" x14ac:dyDescent="0.2">
      <c r="A704" s="22" t="s">
        <v>237</v>
      </c>
      <c r="B704" s="25"/>
      <c r="C704" s="24"/>
      <c r="D704" s="24"/>
    </row>
    <row r="705" spans="1:4" s="4" customFormat="1" x14ac:dyDescent="0.2">
      <c r="A705" s="22" t="s">
        <v>338</v>
      </c>
      <c r="B705" s="25"/>
      <c r="C705" s="24"/>
      <c r="D705" s="24"/>
    </row>
    <row r="706" spans="1:4" s="4" customFormat="1" x14ac:dyDescent="0.2">
      <c r="A706" s="22" t="s">
        <v>525</v>
      </c>
      <c r="B706" s="25"/>
      <c r="C706" s="24"/>
      <c r="D706" s="24"/>
    </row>
    <row r="707" spans="1:4" s="4" customFormat="1" x14ac:dyDescent="0.2">
      <c r="A707" s="22"/>
      <c r="B707" s="53"/>
      <c r="C707" s="41"/>
      <c r="D707" s="41"/>
    </row>
    <row r="708" spans="1:4" s="4" customFormat="1" x14ac:dyDescent="0.2">
      <c r="A708" s="20">
        <v>410000</v>
      </c>
      <c r="B708" s="21" t="s">
        <v>87</v>
      </c>
      <c r="C708" s="19">
        <f t="shared" ref="C708" si="119">C709+C714</f>
        <v>8209100</v>
      </c>
      <c r="D708" s="19">
        <f t="shared" ref="D708" si="120">D709+D714</f>
        <v>958000</v>
      </c>
    </row>
    <row r="709" spans="1:4" s="4" customFormat="1" x14ac:dyDescent="0.2">
      <c r="A709" s="20">
        <v>411000</v>
      </c>
      <c r="B709" s="21" t="s">
        <v>201</v>
      </c>
      <c r="C709" s="19">
        <f>SUM(C710:C713)</f>
        <v>6976300</v>
      </c>
      <c r="D709" s="19">
        <f>SUM(D710:D713)</f>
        <v>20000</v>
      </c>
    </row>
    <row r="710" spans="1:4" s="4" customFormat="1" x14ac:dyDescent="0.2">
      <c r="A710" s="22">
        <v>411100</v>
      </c>
      <c r="B710" s="23" t="s">
        <v>88</v>
      </c>
      <c r="C710" s="32">
        <v>6485000</v>
      </c>
      <c r="D710" s="32">
        <v>0</v>
      </c>
    </row>
    <row r="711" spans="1:4" s="4" customFormat="1" x14ac:dyDescent="0.2">
      <c r="A711" s="22">
        <v>411200</v>
      </c>
      <c r="B711" s="23" t="s">
        <v>214</v>
      </c>
      <c r="C711" s="32">
        <v>270000</v>
      </c>
      <c r="D711" s="24">
        <v>20000</v>
      </c>
    </row>
    <row r="712" spans="1:4" s="4" customFormat="1" ht="40.5" x14ac:dyDescent="0.2">
      <c r="A712" s="22">
        <v>411300</v>
      </c>
      <c r="B712" s="23" t="s">
        <v>89</v>
      </c>
      <c r="C712" s="32">
        <v>153700</v>
      </c>
      <c r="D712" s="32">
        <v>0</v>
      </c>
    </row>
    <row r="713" spans="1:4" s="4" customFormat="1" x14ac:dyDescent="0.2">
      <c r="A713" s="22">
        <v>411400</v>
      </c>
      <c r="B713" s="23" t="s">
        <v>90</v>
      </c>
      <c r="C713" s="32">
        <v>67600</v>
      </c>
      <c r="D713" s="32">
        <v>0</v>
      </c>
    </row>
    <row r="714" spans="1:4" s="4" customFormat="1" x14ac:dyDescent="0.2">
      <c r="A714" s="20">
        <v>412000</v>
      </c>
      <c r="B714" s="25" t="s">
        <v>206</v>
      </c>
      <c r="C714" s="19">
        <f>SUM(C715:C727)</f>
        <v>1232800</v>
      </c>
      <c r="D714" s="19">
        <f>SUM(D715:D727)</f>
        <v>938000</v>
      </c>
    </row>
    <row r="715" spans="1:4" s="4" customFormat="1" x14ac:dyDescent="0.2">
      <c r="A715" s="30">
        <v>412100</v>
      </c>
      <c r="B715" s="23" t="s">
        <v>91</v>
      </c>
      <c r="C715" s="32">
        <v>14000</v>
      </c>
      <c r="D715" s="32">
        <v>0</v>
      </c>
    </row>
    <row r="716" spans="1:4" s="4" customFormat="1" x14ac:dyDescent="0.2">
      <c r="A716" s="22">
        <v>412200</v>
      </c>
      <c r="B716" s="23" t="s">
        <v>215</v>
      </c>
      <c r="C716" s="32">
        <v>191300</v>
      </c>
      <c r="D716" s="32">
        <v>0</v>
      </c>
    </row>
    <row r="717" spans="1:4" s="4" customFormat="1" x14ac:dyDescent="0.2">
      <c r="A717" s="22">
        <v>412300</v>
      </c>
      <c r="B717" s="23" t="s">
        <v>92</v>
      </c>
      <c r="C717" s="32">
        <v>22600</v>
      </c>
      <c r="D717" s="32">
        <v>0</v>
      </c>
    </row>
    <row r="718" spans="1:4" s="4" customFormat="1" x14ac:dyDescent="0.2">
      <c r="A718" s="22">
        <v>412400</v>
      </c>
      <c r="B718" s="23" t="s">
        <v>93</v>
      </c>
      <c r="C718" s="32">
        <v>24999.999999999996</v>
      </c>
      <c r="D718" s="32">
        <v>0</v>
      </c>
    </row>
    <row r="719" spans="1:4" s="4" customFormat="1" x14ac:dyDescent="0.2">
      <c r="A719" s="22">
        <v>412500</v>
      </c>
      <c r="B719" s="23" t="s">
        <v>94</v>
      </c>
      <c r="C719" s="32">
        <v>180000</v>
      </c>
      <c r="D719" s="32">
        <v>0</v>
      </c>
    </row>
    <row r="720" spans="1:4" s="4" customFormat="1" x14ac:dyDescent="0.2">
      <c r="A720" s="22">
        <v>412600</v>
      </c>
      <c r="B720" s="23" t="s">
        <v>216</v>
      </c>
      <c r="C720" s="32">
        <v>410000.00000000006</v>
      </c>
      <c r="D720" s="24">
        <v>70000</v>
      </c>
    </row>
    <row r="721" spans="1:4" s="4" customFormat="1" x14ac:dyDescent="0.2">
      <c r="A721" s="22">
        <v>412700</v>
      </c>
      <c r="B721" s="23" t="s">
        <v>203</v>
      </c>
      <c r="C721" s="32">
        <v>217300</v>
      </c>
      <c r="D721" s="32">
        <v>0</v>
      </c>
    </row>
    <row r="722" spans="1:4" s="4" customFormat="1" x14ac:dyDescent="0.2">
      <c r="A722" s="22">
        <v>412900</v>
      </c>
      <c r="B722" s="27" t="s">
        <v>526</v>
      </c>
      <c r="C722" s="32">
        <v>3500</v>
      </c>
      <c r="D722" s="32">
        <v>0</v>
      </c>
    </row>
    <row r="723" spans="1:4" s="4" customFormat="1" x14ac:dyDescent="0.2">
      <c r="A723" s="22">
        <v>412900</v>
      </c>
      <c r="B723" s="27" t="s">
        <v>293</v>
      </c>
      <c r="C723" s="32">
        <v>120000</v>
      </c>
      <c r="D723" s="32">
        <v>0</v>
      </c>
    </row>
    <row r="724" spans="1:4" s="4" customFormat="1" x14ac:dyDescent="0.2">
      <c r="A724" s="22">
        <v>412900</v>
      </c>
      <c r="B724" s="27" t="s">
        <v>311</v>
      </c>
      <c r="C724" s="32">
        <v>3999.9999999999991</v>
      </c>
      <c r="D724" s="32">
        <v>0</v>
      </c>
    </row>
    <row r="725" spans="1:4" s="4" customFormat="1" x14ac:dyDescent="0.2">
      <c r="A725" s="22">
        <v>412900</v>
      </c>
      <c r="B725" s="27" t="s">
        <v>312</v>
      </c>
      <c r="C725" s="32">
        <v>30100</v>
      </c>
      <c r="D725" s="32">
        <v>0</v>
      </c>
    </row>
    <row r="726" spans="1:4" s="4" customFormat="1" x14ac:dyDescent="0.2">
      <c r="A726" s="22">
        <v>412900</v>
      </c>
      <c r="B726" s="27" t="s">
        <v>313</v>
      </c>
      <c r="C726" s="32">
        <v>15000</v>
      </c>
      <c r="D726" s="32">
        <v>0</v>
      </c>
    </row>
    <row r="727" spans="1:4" s="4" customFormat="1" x14ac:dyDescent="0.2">
      <c r="A727" s="22">
        <v>412900</v>
      </c>
      <c r="B727" s="27" t="s">
        <v>295</v>
      </c>
      <c r="C727" s="32">
        <v>0</v>
      </c>
      <c r="D727" s="24">
        <v>868000</v>
      </c>
    </row>
    <row r="728" spans="1:4" s="4" customFormat="1" x14ac:dyDescent="0.2">
      <c r="A728" s="20">
        <v>510000</v>
      </c>
      <c r="B728" s="25" t="s">
        <v>152</v>
      </c>
      <c r="C728" s="19">
        <f>C729+C731</f>
        <v>20000</v>
      </c>
      <c r="D728" s="19">
        <f>D729+D731</f>
        <v>6222500</v>
      </c>
    </row>
    <row r="729" spans="1:4" s="4" customFormat="1" x14ac:dyDescent="0.2">
      <c r="A729" s="20">
        <v>511000</v>
      </c>
      <c r="B729" s="25" t="s">
        <v>153</v>
      </c>
      <c r="C729" s="19">
        <f>SUM(C730:C730)</f>
        <v>10000</v>
      </c>
      <c r="D729" s="19">
        <f>SUM(D730:D730)</f>
        <v>6222500</v>
      </c>
    </row>
    <row r="730" spans="1:4" s="4" customFormat="1" x14ac:dyDescent="0.2">
      <c r="A730" s="22">
        <v>511300</v>
      </c>
      <c r="B730" s="23" t="s">
        <v>156</v>
      </c>
      <c r="C730" s="32">
        <v>10000</v>
      </c>
      <c r="D730" s="24">
        <v>6222500</v>
      </c>
    </row>
    <row r="731" spans="1:4" s="29" customFormat="1" x14ac:dyDescent="0.2">
      <c r="A731" s="20">
        <v>516000</v>
      </c>
      <c r="B731" s="25" t="s">
        <v>163</v>
      </c>
      <c r="C731" s="19">
        <f t="shared" ref="C731" si="121">C732</f>
        <v>10000</v>
      </c>
      <c r="D731" s="19">
        <f t="shared" ref="D731" si="122">D732</f>
        <v>0</v>
      </c>
    </row>
    <row r="732" spans="1:4" s="4" customFormat="1" x14ac:dyDescent="0.2">
      <c r="A732" s="22">
        <v>516100</v>
      </c>
      <c r="B732" s="23" t="s">
        <v>163</v>
      </c>
      <c r="C732" s="32">
        <v>10000</v>
      </c>
      <c r="D732" s="32">
        <v>0</v>
      </c>
    </row>
    <row r="733" spans="1:4" s="29" customFormat="1" x14ac:dyDescent="0.2">
      <c r="A733" s="20">
        <v>630000</v>
      </c>
      <c r="B733" s="25" t="s">
        <v>191</v>
      </c>
      <c r="C733" s="19">
        <f>C734+0</f>
        <v>79000</v>
      </c>
      <c r="D733" s="19">
        <f>D734+0</f>
        <v>0</v>
      </c>
    </row>
    <row r="734" spans="1:4" s="29" customFormat="1" x14ac:dyDescent="0.2">
      <c r="A734" s="20">
        <v>638000</v>
      </c>
      <c r="B734" s="25" t="s">
        <v>126</v>
      </c>
      <c r="C734" s="19">
        <f t="shared" ref="C734" si="123">C735</f>
        <v>79000</v>
      </c>
      <c r="D734" s="19">
        <f t="shared" ref="D734" si="124">D735</f>
        <v>0</v>
      </c>
    </row>
    <row r="735" spans="1:4" s="4" customFormat="1" x14ac:dyDescent="0.2">
      <c r="A735" s="22">
        <v>638100</v>
      </c>
      <c r="B735" s="23" t="s">
        <v>196</v>
      </c>
      <c r="C735" s="32">
        <v>79000</v>
      </c>
      <c r="D735" s="32">
        <v>0</v>
      </c>
    </row>
    <row r="736" spans="1:4" s="4" customFormat="1" x14ac:dyDescent="0.2">
      <c r="A736" s="63"/>
      <c r="B736" s="57" t="s">
        <v>230</v>
      </c>
      <c r="C736" s="61">
        <f>C708+C728+C733+0</f>
        <v>8308100</v>
      </c>
      <c r="D736" s="61">
        <f>D708+D728+D733+0</f>
        <v>7180500</v>
      </c>
    </row>
    <row r="737" spans="1:4" s="4" customFormat="1" x14ac:dyDescent="0.2">
      <c r="A737" s="40"/>
      <c r="B737" s="18"/>
      <c r="C737" s="41"/>
      <c r="D737" s="41"/>
    </row>
    <row r="738" spans="1:4" s="4" customFormat="1" x14ac:dyDescent="0.2">
      <c r="A738" s="40"/>
      <c r="B738" s="18"/>
      <c r="C738" s="41"/>
      <c r="D738" s="41"/>
    </row>
    <row r="739" spans="1:4" s="4" customFormat="1" x14ac:dyDescent="0.2">
      <c r="A739" s="22" t="s">
        <v>554</v>
      </c>
      <c r="B739" s="25"/>
      <c r="C739" s="41"/>
      <c r="D739" s="41"/>
    </row>
    <row r="740" spans="1:4" s="4" customFormat="1" x14ac:dyDescent="0.2">
      <c r="A740" s="22" t="s">
        <v>237</v>
      </c>
      <c r="B740" s="25"/>
      <c r="C740" s="41"/>
      <c r="D740" s="41"/>
    </row>
    <row r="741" spans="1:4" s="4" customFormat="1" x14ac:dyDescent="0.2">
      <c r="A741" s="22" t="s">
        <v>339</v>
      </c>
      <c r="B741" s="25"/>
      <c r="C741" s="41"/>
      <c r="D741" s="41"/>
    </row>
    <row r="742" spans="1:4" s="4" customFormat="1" x14ac:dyDescent="0.2">
      <c r="A742" s="22" t="s">
        <v>525</v>
      </c>
      <c r="B742" s="25"/>
      <c r="C742" s="41"/>
      <c r="D742" s="41"/>
    </row>
    <row r="743" spans="1:4" s="4" customFormat="1" x14ac:dyDescent="0.2">
      <c r="A743" s="22"/>
      <c r="B743" s="53"/>
      <c r="C743" s="41"/>
      <c r="D743" s="41"/>
    </row>
    <row r="744" spans="1:4" s="29" customFormat="1" x14ac:dyDescent="0.2">
      <c r="A744" s="20">
        <v>410000</v>
      </c>
      <c r="B744" s="21" t="s">
        <v>87</v>
      </c>
      <c r="C744" s="19">
        <f>C745+C750</f>
        <v>1154500</v>
      </c>
      <c r="D744" s="19">
        <f>D745+D750</f>
        <v>0</v>
      </c>
    </row>
    <row r="745" spans="1:4" s="29" customFormat="1" x14ac:dyDescent="0.2">
      <c r="A745" s="20">
        <v>411000</v>
      </c>
      <c r="B745" s="21" t="s">
        <v>201</v>
      </c>
      <c r="C745" s="19">
        <f>SUM(C746:C749)</f>
        <v>724899.99999999988</v>
      </c>
      <c r="D745" s="19">
        <f>SUM(D746:D749)</f>
        <v>0</v>
      </c>
    </row>
    <row r="746" spans="1:4" s="4" customFormat="1" x14ac:dyDescent="0.2">
      <c r="A746" s="22">
        <v>411100</v>
      </c>
      <c r="B746" s="23" t="s">
        <v>88</v>
      </c>
      <c r="C746" s="32">
        <v>654999.99999999988</v>
      </c>
      <c r="D746" s="32">
        <v>0</v>
      </c>
    </row>
    <row r="747" spans="1:4" s="4" customFormat="1" x14ac:dyDescent="0.2">
      <c r="A747" s="22">
        <v>411200</v>
      </c>
      <c r="B747" s="23" t="s">
        <v>214</v>
      </c>
      <c r="C747" s="32">
        <v>39999.999999999993</v>
      </c>
      <c r="D747" s="32">
        <v>0</v>
      </c>
    </row>
    <row r="748" spans="1:4" s="4" customFormat="1" ht="40.5" x14ac:dyDescent="0.2">
      <c r="A748" s="22">
        <v>411300</v>
      </c>
      <c r="B748" s="23" t="s">
        <v>89</v>
      </c>
      <c r="C748" s="32">
        <v>21700</v>
      </c>
      <c r="D748" s="32">
        <v>0</v>
      </c>
    </row>
    <row r="749" spans="1:4" s="4" customFormat="1" x14ac:dyDescent="0.2">
      <c r="A749" s="22">
        <v>411400</v>
      </c>
      <c r="B749" s="23" t="s">
        <v>90</v>
      </c>
      <c r="C749" s="32">
        <v>8200</v>
      </c>
      <c r="D749" s="32">
        <v>0</v>
      </c>
    </row>
    <row r="750" spans="1:4" s="29" customFormat="1" x14ac:dyDescent="0.2">
      <c r="A750" s="20">
        <v>412000</v>
      </c>
      <c r="B750" s="25" t="s">
        <v>206</v>
      </c>
      <c r="C750" s="19">
        <f>SUM(C751:C762)</f>
        <v>429600</v>
      </c>
      <c r="D750" s="19">
        <f>SUM(D751:D762)</f>
        <v>0</v>
      </c>
    </row>
    <row r="751" spans="1:4" s="4" customFormat="1" x14ac:dyDescent="0.2">
      <c r="A751" s="30">
        <v>412100</v>
      </c>
      <c r="B751" s="23" t="s">
        <v>91</v>
      </c>
      <c r="C751" s="32">
        <v>3000</v>
      </c>
      <c r="D751" s="32">
        <v>0</v>
      </c>
    </row>
    <row r="752" spans="1:4" s="4" customFormat="1" x14ac:dyDescent="0.2">
      <c r="A752" s="22">
        <v>412200</v>
      </c>
      <c r="B752" s="23" t="s">
        <v>215</v>
      </c>
      <c r="C752" s="32">
        <v>24000</v>
      </c>
      <c r="D752" s="32">
        <v>0</v>
      </c>
    </row>
    <row r="753" spans="1:4" s="4" customFormat="1" x14ac:dyDescent="0.2">
      <c r="A753" s="22">
        <v>412300</v>
      </c>
      <c r="B753" s="23" t="s">
        <v>92</v>
      </c>
      <c r="C753" s="32">
        <v>9000</v>
      </c>
      <c r="D753" s="32">
        <v>0</v>
      </c>
    </row>
    <row r="754" spans="1:4" s="4" customFormat="1" x14ac:dyDescent="0.2">
      <c r="A754" s="22">
        <v>412400</v>
      </c>
      <c r="B754" s="23" t="s">
        <v>93</v>
      </c>
      <c r="C754" s="32">
        <v>7999.9999999999982</v>
      </c>
      <c r="D754" s="32">
        <v>0</v>
      </c>
    </row>
    <row r="755" spans="1:4" s="4" customFormat="1" x14ac:dyDescent="0.2">
      <c r="A755" s="22">
        <v>412500</v>
      </c>
      <c r="B755" s="23" t="s">
        <v>94</v>
      </c>
      <c r="C755" s="32">
        <v>28000</v>
      </c>
      <c r="D755" s="32">
        <v>0</v>
      </c>
    </row>
    <row r="756" spans="1:4" s="4" customFormat="1" x14ac:dyDescent="0.2">
      <c r="A756" s="22">
        <v>412600</v>
      </c>
      <c r="B756" s="23" t="s">
        <v>216</v>
      </c>
      <c r="C756" s="32">
        <v>60000</v>
      </c>
      <c r="D756" s="32">
        <v>0</v>
      </c>
    </row>
    <row r="757" spans="1:4" s="4" customFormat="1" x14ac:dyDescent="0.2">
      <c r="A757" s="22">
        <v>412700</v>
      </c>
      <c r="B757" s="23" t="s">
        <v>203</v>
      </c>
      <c r="C757" s="32">
        <v>19999.999999999996</v>
      </c>
      <c r="D757" s="32">
        <v>0</v>
      </c>
    </row>
    <row r="758" spans="1:4" s="4" customFormat="1" x14ac:dyDescent="0.2">
      <c r="A758" s="22">
        <v>412900</v>
      </c>
      <c r="B758" s="27" t="s">
        <v>526</v>
      </c>
      <c r="C758" s="32">
        <v>600</v>
      </c>
      <c r="D758" s="32">
        <v>0</v>
      </c>
    </row>
    <row r="759" spans="1:4" s="4" customFormat="1" x14ac:dyDescent="0.2">
      <c r="A759" s="22">
        <v>412900</v>
      </c>
      <c r="B759" s="27" t="s">
        <v>293</v>
      </c>
      <c r="C759" s="32">
        <v>50000</v>
      </c>
      <c r="D759" s="32">
        <v>0</v>
      </c>
    </row>
    <row r="760" spans="1:4" s="4" customFormat="1" x14ac:dyDescent="0.2">
      <c r="A760" s="22">
        <v>412900</v>
      </c>
      <c r="B760" s="27" t="s">
        <v>311</v>
      </c>
      <c r="C760" s="32">
        <v>214000</v>
      </c>
      <c r="D760" s="32">
        <v>0</v>
      </c>
    </row>
    <row r="761" spans="1:4" s="4" customFormat="1" x14ac:dyDescent="0.2">
      <c r="A761" s="22">
        <v>412900</v>
      </c>
      <c r="B761" s="27" t="s">
        <v>312</v>
      </c>
      <c r="C761" s="32">
        <v>10000</v>
      </c>
      <c r="D761" s="32">
        <v>0</v>
      </c>
    </row>
    <row r="762" spans="1:4" s="4" customFormat="1" x14ac:dyDescent="0.2">
      <c r="A762" s="22">
        <v>412900</v>
      </c>
      <c r="B762" s="27" t="s">
        <v>313</v>
      </c>
      <c r="C762" s="32">
        <v>3000</v>
      </c>
      <c r="D762" s="32">
        <v>0</v>
      </c>
    </row>
    <row r="763" spans="1:4" s="29" customFormat="1" x14ac:dyDescent="0.2">
      <c r="A763" s="20">
        <v>510000</v>
      </c>
      <c r="B763" s="25" t="s">
        <v>152</v>
      </c>
      <c r="C763" s="19">
        <f>C764+C766</f>
        <v>40000</v>
      </c>
      <c r="D763" s="19">
        <f>D764+D766</f>
        <v>0</v>
      </c>
    </row>
    <row r="764" spans="1:4" s="29" customFormat="1" x14ac:dyDescent="0.2">
      <c r="A764" s="20">
        <v>511000</v>
      </c>
      <c r="B764" s="25" t="s">
        <v>153</v>
      </c>
      <c r="C764" s="19">
        <f t="shared" ref="C764" si="125">C765</f>
        <v>12000</v>
      </c>
      <c r="D764" s="19">
        <f t="shared" ref="D764" si="126">D765</f>
        <v>0</v>
      </c>
    </row>
    <row r="765" spans="1:4" s="4" customFormat="1" x14ac:dyDescent="0.2">
      <c r="A765" s="22">
        <v>511300</v>
      </c>
      <c r="B765" s="23" t="s">
        <v>156</v>
      </c>
      <c r="C765" s="32">
        <v>12000</v>
      </c>
      <c r="D765" s="32">
        <v>0</v>
      </c>
    </row>
    <row r="766" spans="1:4" s="29" customFormat="1" x14ac:dyDescent="0.2">
      <c r="A766" s="20">
        <v>516000</v>
      </c>
      <c r="B766" s="25" t="s">
        <v>163</v>
      </c>
      <c r="C766" s="19">
        <f t="shared" ref="C766" si="127">C767</f>
        <v>28000</v>
      </c>
      <c r="D766" s="19">
        <f t="shared" ref="D766" si="128">D767</f>
        <v>0</v>
      </c>
    </row>
    <row r="767" spans="1:4" s="4" customFormat="1" x14ac:dyDescent="0.2">
      <c r="A767" s="22">
        <v>516100</v>
      </c>
      <c r="B767" s="23" t="s">
        <v>163</v>
      </c>
      <c r="C767" s="32">
        <v>28000</v>
      </c>
      <c r="D767" s="32">
        <v>0</v>
      </c>
    </row>
    <row r="768" spans="1:4" s="29" customFormat="1" x14ac:dyDescent="0.2">
      <c r="A768" s="20">
        <v>630000</v>
      </c>
      <c r="B768" s="25" t="s">
        <v>191</v>
      </c>
      <c r="C768" s="19">
        <f t="shared" ref="C768:C769" si="129">C769</f>
        <v>18000</v>
      </c>
      <c r="D768" s="19">
        <f t="shared" ref="D768:D769" si="130">D769</f>
        <v>0</v>
      </c>
    </row>
    <row r="769" spans="1:4" s="29" customFormat="1" x14ac:dyDescent="0.2">
      <c r="A769" s="20">
        <v>638000</v>
      </c>
      <c r="B769" s="25" t="s">
        <v>126</v>
      </c>
      <c r="C769" s="19">
        <f t="shared" si="129"/>
        <v>18000</v>
      </c>
      <c r="D769" s="19">
        <f t="shared" si="130"/>
        <v>0</v>
      </c>
    </row>
    <row r="770" spans="1:4" s="4" customFormat="1" x14ac:dyDescent="0.2">
      <c r="A770" s="22">
        <v>638100</v>
      </c>
      <c r="B770" s="23" t="s">
        <v>196</v>
      </c>
      <c r="C770" s="32">
        <v>18000</v>
      </c>
      <c r="D770" s="32">
        <v>0</v>
      </c>
    </row>
    <row r="771" spans="1:4" s="4" customFormat="1" x14ac:dyDescent="0.2">
      <c r="A771" s="67"/>
      <c r="B771" s="68" t="s">
        <v>230</v>
      </c>
      <c r="C771" s="62">
        <f>C744+C763+C768</f>
        <v>1212500</v>
      </c>
      <c r="D771" s="62">
        <f>D744+D763+D768</f>
        <v>0</v>
      </c>
    </row>
    <row r="772" spans="1:4" s="4" customFormat="1" x14ac:dyDescent="0.2">
      <c r="A772" s="40"/>
      <c r="B772" s="18"/>
      <c r="C772" s="41"/>
      <c r="D772" s="41"/>
    </row>
    <row r="773" spans="1:4" s="4" customFormat="1" x14ac:dyDescent="0.2">
      <c r="A773" s="40"/>
      <c r="B773" s="18"/>
      <c r="C773" s="41"/>
      <c r="D773" s="41"/>
    </row>
    <row r="774" spans="1:4" s="4" customFormat="1" x14ac:dyDescent="0.2">
      <c r="A774" s="22" t="s">
        <v>555</v>
      </c>
      <c r="B774" s="18"/>
      <c r="C774" s="41"/>
      <c r="D774" s="41"/>
    </row>
    <row r="775" spans="1:4" s="4" customFormat="1" x14ac:dyDescent="0.2">
      <c r="A775" s="22" t="s">
        <v>237</v>
      </c>
      <c r="B775" s="18"/>
      <c r="C775" s="41"/>
      <c r="D775" s="41"/>
    </row>
    <row r="776" spans="1:4" s="4" customFormat="1" x14ac:dyDescent="0.2">
      <c r="A776" s="22" t="s">
        <v>340</v>
      </c>
      <c r="B776" s="18"/>
      <c r="C776" s="41"/>
      <c r="D776" s="41"/>
    </row>
    <row r="777" spans="1:4" s="4" customFormat="1" x14ac:dyDescent="0.2">
      <c r="A777" s="22" t="s">
        <v>525</v>
      </c>
      <c r="B777" s="18"/>
      <c r="C777" s="41"/>
      <c r="D777" s="41"/>
    </row>
    <row r="778" spans="1:4" s="4" customFormat="1" x14ac:dyDescent="0.2">
      <c r="A778" s="40"/>
      <c r="B778" s="18"/>
      <c r="C778" s="41"/>
      <c r="D778" s="41"/>
    </row>
    <row r="779" spans="1:4" s="29" customFormat="1" x14ac:dyDescent="0.2">
      <c r="A779" s="20">
        <v>410000</v>
      </c>
      <c r="B779" s="21" t="s">
        <v>87</v>
      </c>
      <c r="C779" s="19">
        <f>C780+C785+C807+C800+C798+0+C813</f>
        <v>7005100</v>
      </c>
      <c r="D779" s="19">
        <f>D780+D785+D807+D800+D798+0+D813</f>
        <v>0</v>
      </c>
    </row>
    <row r="780" spans="1:4" s="29" customFormat="1" x14ac:dyDescent="0.2">
      <c r="A780" s="20">
        <v>411000</v>
      </c>
      <c r="B780" s="21" t="s">
        <v>201</v>
      </c>
      <c r="C780" s="19">
        <f>SUM(C781:C784)</f>
        <v>2341800</v>
      </c>
      <c r="D780" s="19">
        <f>SUM(D781:D784)</f>
        <v>0</v>
      </c>
    </row>
    <row r="781" spans="1:4" s="4" customFormat="1" x14ac:dyDescent="0.2">
      <c r="A781" s="22">
        <v>411100</v>
      </c>
      <c r="B781" s="23" t="s">
        <v>88</v>
      </c>
      <c r="C781" s="32">
        <v>2145500</v>
      </c>
      <c r="D781" s="32">
        <v>0</v>
      </c>
    </row>
    <row r="782" spans="1:4" s="4" customFormat="1" x14ac:dyDescent="0.2">
      <c r="A782" s="22">
        <v>411200</v>
      </c>
      <c r="B782" s="23" t="s">
        <v>214</v>
      </c>
      <c r="C782" s="32">
        <v>82500</v>
      </c>
      <c r="D782" s="32">
        <v>0</v>
      </c>
    </row>
    <row r="783" spans="1:4" s="4" customFormat="1" ht="40.5" x14ac:dyDescent="0.2">
      <c r="A783" s="22">
        <v>411300</v>
      </c>
      <c r="B783" s="23" t="s">
        <v>89</v>
      </c>
      <c r="C783" s="32">
        <v>71800</v>
      </c>
      <c r="D783" s="32">
        <v>0</v>
      </c>
    </row>
    <row r="784" spans="1:4" s="4" customFormat="1" x14ac:dyDescent="0.2">
      <c r="A784" s="22">
        <v>411400</v>
      </c>
      <c r="B784" s="23" t="s">
        <v>90</v>
      </c>
      <c r="C784" s="32">
        <v>42000</v>
      </c>
      <c r="D784" s="32">
        <v>0</v>
      </c>
    </row>
    <row r="785" spans="1:4" s="29" customFormat="1" x14ac:dyDescent="0.2">
      <c r="A785" s="20">
        <v>412000</v>
      </c>
      <c r="B785" s="25" t="s">
        <v>206</v>
      </c>
      <c r="C785" s="19">
        <f>SUM(C786:C797)</f>
        <v>224100</v>
      </c>
      <c r="D785" s="19">
        <f>SUM(D786:D797)</f>
        <v>0</v>
      </c>
    </row>
    <row r="786" spans="1:4" s="4" customFormat="1" x14ac:dyDescent="0.2">
      <c r="A786" s="22">
        <v>412100</v>
      </c>
      <c r="B786" s="23" t="s">
        <v>91</v>
      </c>
      <c r="C786" s="32">
        <v>1200</v>
      </c>
      <c r="D786" s="32">
        <v>0</v>
      </c>
    </row>
    <row r="787" spans="1:4" s="4" customFormat="1" x14ac:dyDescent="0.2">
      <c r="A787" s="22">
        <v>412200</v>
      </c>
      <c r="B787" s="23" t="s">
        <v>215</v>
      </c>
      <c r="C787" s="32">
        <v>32000</v>
      </c>
      <c r="D787" s="32">
        <v>0</v>
      </c>
    </row>
    <row r="788" spans="1:4" s="4" customFormat="1" x14ac:dyDescent="0.2">
      <c r="A788" s="22">
        <v>412300</v>
      </c>
      <c r="B788" s="23" t="s">
        <v>92</v>
      </c>
      <c r="C788" s="32">
        <v>31999.999999999996</v>
      </c>
      <c r="D788" s="32">
        <v>0</v>
      </c>
    </row>
    <row r="789" spans="1:4" s="4" customFormat="1" x14ac:dyDescent="0.2">
      <c r="A789" s="22">
        <v>412500</v>
      </c>
      <c r="B789" s="23" t="s">
        <v>94</v>
      </c>
      <c r="C789" s="32">
        <v>29000</v>
      </c>
      <c r="D789" s="32">
        <v>0</v>
      </c>
    </row>
    <row r="790" spans="1:4" s="4" customFormat="1" x14ac:dyDescent="0.2">
      <c r="A790" s="22">
        <v>412600</v>
      </c>
      <c r="B790" s="23" t="s">
        <v>216</v>
      </c>
      <c r="C790" s="32">
        <v>70500</v>
      </c>
      <c r="D790" s="32">
        <v>0</v>
      </c>
    </row>
    <row r="791" spans="1:4" s="4" customFormat="1" x14ac:dyDescent="0.2">
      <c r="A791" s="22">
        <v>412700</v>
      </c>
      <c r="B791" s="23" t="s">
        <v>203</v>
      </c>
      <c r="C791" s="32">
        <v>30000</v>
      </c>
      <c r="D791" s="32">
        <v>0</v>
      </c>
    </row>
    <row r="792" spans="1:4" s="4" customFormat="1" x14ac:dyDescent="0.2">
      <c r="A792" s="22">
        <v>412900</v>
      </c>
      <c r="B792" s="27" t="s">
        <v>526</v>
      </c>
      <c r="C792" s="32">
        <v>1000</v>
      </c>
      <c r="D792" s="32">
        <v>0</v>
      </c>
    </row>
    <row r="793" spans="1:4" s="4" customFormat="1" x14ac:dyDescent="0.2">
      <c r="A793" s="22">
        <v>412900</v>
      </c>
      <c r="B793" s="27" t="s">
        <v>293</v>
      </c>
      <c r="C793" s="32">
        <v>13500</v>
      </c>
      <c r="D793" s="32">
        <v>0</v>
      </c>
    </row>
    <row r="794" spans="1:4" s="4" customFormat="1" x14ac:dyDescent="0.2">
      <c r="A794" s="22">
        <v>412900</v>
      </c>
      <c r="B794" s="27" t="s">
        <v>311</v>
      </c>
      <c r="C794" s="32">
        <v>4900.0000000000009</v>
      </c>
      <c r="D794" s="32">
        <v>0</v>
      </c>
    </row>
    <row r="795" spans="1:4" s="4" customFormat="1" x14ac:dyDescent="0.2">
      <c r="A795" s="22">
        <v>412900</v>
      </c>
      <c r="B795" s="27" t="s">
        <v>312</v>
      </c>
      <c r="C795" s="32">
        <v>3500</v>
      </c>
      <c r="D795" s="32">
        <v>0</v>
      </c>
    </row>
    <row r="796" spans="1:4" s="4" customFormat="1" x14ac:dyDescent="0.2">
      <c r="A796" s="22">
        <v>412900</v>
      </c>
      <c r="B796" s="27" t="s">
        <v>313</v>
      </c>
      <c r="C796" s="32">
        <v>4500</v>
      </c>
      <c r="D796" s="32">
        <v>0</v>
      </c>
    </row>
    <row r="797" spans="1:4" s="4" customFormat="1" x14ac:dyDescent="0.2">
      <c r="A797" s="22">
        <v>412900</v>
      </c>
      <c r="B797" s="23" t="s">
        <v>295</v>
      </c>
      <c r="C797" s="32">
        <v>2000</v>
      </c>
      <c r="D797" s="32">
        <v>0</v>
      </c>
    </row>
    <row r="798" spans="1:4" s="29" customFormat="1" x14ac:dyDescent="0.2">
      <c r="A798" s="20">
        <v>413000</v>
      </c>
      <c r="B798" s="25" t="s">
        <v>207</v>
      </c>
      <c r="C798" s="19">
        <f t="shared" ref="C798" si="131">C799</f>
        <v>299.99999999999989</v>
      </c>
      <c r="D798" s="19">
        <f t="shared" ref="D798" si="132">D799</f>
        <v>0</v>
      </c>
    </row>
    <row r="799" spans="1:4" s="4" customFormat="1" x14ac:dyDescent="0.2">
      <c r="A799" s="22">
        <v>413900</v>
      </c>
      <c r="B799" s="23" t="s">
        <v>99</v>
      </c>
      <c r="C799" s="32">
        <v>299.99999999999989</v>
      </c>
      <c r="D799" s="32">
        <v>0</v>
      </c>
    </row>
    <row r="800" spans="1:4" s="29" customFormat="1" x14ac:dyDescent="0.2">
      <c r="A800" s="20">
        <v>415000</v>
      </c>
      <c r="B800" s="25" t="s">
        <v>50</v>
      </c>
      <c r="C800" s="19">
        <f>SUM(C801:C806)</f>
        <v>1061300</v>
      </c>
      <c r="D800" s="19">
        <f>SUM(D801:D806)</f>
        <v>0</v>
      </c>
    </row>
    <row r="801" spans="1:4" s="4" customFormat="1" ht="20.25" customHeight="1" x14ac:dyDescent="0.2">
      <c r="A801" s="64">
        <v>415200</v>
      </c>
      <c r="B801" s="69" t="s">
        <v>341</v>
      </c>
      <c r="C801" s="32">
        <v>35000</v>
      </c>
      <c r="D801" s="32">
        <v>0</v>
      </c>
    </row>
    <row r="802" spans="1:4" s="4" customFormat="1" x14ac:dyDescent="0.2">
      <c r="A802" s="22">
        <v>415200</v>
      </c>
      <c r="B802" s="23" t="s">
        <v>556</v>
      </c>
      <c r="C802" s="32">
        <v>285600</v>
      </c>
      <c r="D802" s="32">
        <v>0</v>
      </c>
    </row>
    <row r="803" spans="1:4" s="4" customFormat="1" x14ac:dyDescent="0.2">
      <c r="A803" s="22">
        <v>415200</v>
      </c>
      <c r="B803" s="23" t="s">
        <v>281</v>
      </c>
      <c r="C803" s="32">
        <v>305700</v>
      </c>
      <c r="D803" s="32">
        <v>0</v>
      </c>
    </row>
    <row r="804" spans="1:4" s="4" customFormat="1" x14ac:dyDescent="0.2">
      <c r="A804" s="22">
        <v>415200</v>
      </c>
      <c r="B804" s="23" t="s">
        <v>342</v>
      </c>
      <c r="C804" s="32">
        <v>165000</v>
      </c>
      <c r="D804" s="32">
        <v>0</v>
      </c>
    </row>
    <row r="805" spans="1:4" s="4" customFormat="1" x14ac:dyDescent="0.2">
      <c r="A805" s="22">
        <v>415200</v>
      </c>
      <c r="B805" s="23" t="s">
        <v>343</v>
      </c>
      <c r="C805" s="32">
        <v>70000</v>
      </c>
      <c r="D805" s="32">
        <v>0</v>
      </c>
    </row>
    <row r="806" spans="1:4" s="4" customFormat="1" x14ac:dyDescent="0.2">
      <c r="A806" s="22">
        <v>415200</v>
      </c>
      <c r="B806" s="23" t="s">
        <v>262</v>
      </c>
      <c r="C806" s="32">
        <v>200000</v>
      </c>
      <c r="D806" s="32">
        <v>0</v>
      </c>
    </row>
    <row r="807" spans="1:4" s="29" customFormat="1" x14ac:dyDescent="0.2">
      <c r="A807" s="20">
        <v>416000</v>
      </c>
      <c r="B807" s="25" t="s">
        <v>208</v>
      </c>
      <c r="C807" s="19">
        <f>SUM(C808:C812)</f>
        <v>3367600</v>
      </c>
      <c r="D807" s="19">
        <f>SUM(D808:D812)</f>
        <v>0</v>
      </c>
    </row>
    <row r="808" spans="1:4" s="4" customFormat="1" x14ac:dyDescent="0.2">
      <c r="A808" s="22">
        <v>416100</v>
      </c>
      <c r="B808" s="23" t="s">
        <v>557</v>
      </c>
      <c r="C808" s="32">
        <v>1478999.9999999991</v>
      </c>
      <c r="D808" s="32">
        <v>0</v>
      </c>
    </row>
    <row r="809" spans="1:4" s="4" customFormat="1" x14ac:dyDescent="0.2">
      <c r="A809" s="22">
        <v>416100</v>
      </c>
      <c r="B809" s="23" t="s">
        <v>558</v>
      </c>
      <c r="C809" s="32">
        <v>483900</v>
      </c>
      <c r="D809" s="32">
        <v>0</v>
      </c>
    </row>
    <row r="810" spans="1:4" s="4" customFormat="1" x14ac:dyDescent="0.2">
      <c r="A810" s="22">
        <v>416100</v>
      </c>
      <c r="B810" s="23" t="s">
        <v>282</v>
      </c>
      <c r="C810" s="32">
        <v>724300.00000000035</v>
      </c>
      <c r="D810" s="32">
        <v>0</v>
      </c>
    </row>
    <row r="811" spans="1:4" s="4" customFormat="1" x14ac:dyDescent="0.2">
      <c r="A811" s="22">
        <v>416100</v>
      </c>
      <c r="B811" s="23" t="s">
        <v>344</v>
      </c>
      <c r="C811" s="32">
        <v>630400.00000000023</v>
      </c>
      <c r="D811" s="32">
        <v>0</v>
      </c>
    </row>
    <row r="812" spans="1:4" s="4" customFormat="1" x14ac:dyDescent="0.2">
      <c r="A812" s="22">
        <v>416100</v>
      </c>
      <c r="B812" s="23" t="s">
        <v>238</v>
      </c>
      <c r="C812" s="32">
        <v>50000</v>
      </c>
      <c r="D812" s="32">
        <v>0</v>
      </c>
    </row>
    <row r="813" spans="1:4" s="29" customFormat="1" ht="40.5" x14ac:dyDescent="0.2">
      <c r="A813" s="66">
        <v>418000</v>
      </c>
      <c r="B813" s="25" t="s">
        <v>210</v>
      </c>
      <c r="C813" s="19">
        <f>C814</f>
        <v>10000</v>
      </c>
      <c r="D813" s="19">
        <f>D814</f>
        <v>0</v>
      </c>
    </row>
    <row r="814" spans="1:4" s="4" customFormat="1" x14ac:dyDescent="0.2">
      <c r="A814" s="22">
        <v>418400</v>
      </c>
      <c r="B814" s="23" t="s">
        <v>147</v>
      </c>
      <c r="C814" s="32">
        <v>10000</v>
      </c>
      <c r="D814" s="32">
        <v>0</v>
      </c>
    </row>
    <row r="815" spans="1:4" s="29" customFormat="1" x14ac:dyDescent="0.2">
      <c r="A815" s="20">
        <v>480000</v>
      </c>
      <c r="B815" s="25" t="s">
        <v>148</v>
      </c>
      <c r="C815" s="19">
        <f t="shared" ref="C815" si="133">C816</f>
        <v>1380000</v>
      </c>
      <c r="D815" s="19">
        <f t="shared" ref="D815" si="134">D816</f>
        <v>0</v>
      </c>
    </row>
    <row r="816" spans="1:4" s="29" customFormat="1" x14ac:dyDescent="0.2">
      <c r="A816" s="20">
        <v>487000</v>
      </c>
      <c r="B816" s="25" t="s">
        <v>200</v>
      </c>
      <c r="C816" s="19">
        <f>SUM(C817:C820)</f>
        <v>1380000</v>
      </c>
      <c r="D816" s="19">
        <f>SUM(D817:D820)</f>
        <v>0</v>
      </c>
    </row>
    <row r="817" spans="1:4" s="4" customFormat="1" x14ac:dyDescent="0.2">
      <c r="A817" s="22">
        <v>487300</v>
      </c>
      <c r="B817" s="23" t="s">
        <v>345</v>
      </c>
      <c r="C817" s="32">
        <v>397000</v>
      </c>
      <c r="D817" s="32">
        <v>0</v>
      </c>
    </row>
    <row r="818" spans="1:4" s="4" customFormat="1" x14ac:dyDescent="0.2">
      <c r="A818" s="22">
        <v>487300</v>
      </c>
      <c r="B818" s="23" t="s">
        <v>346</v>
      </c>
      <c r="C818" s="32">
        <v>600000</v>
      </c>
      <c r="D818" s="32">
        <v>0</v>
      </c>
    </row>
    <row r="819" spans="1:4" s="4" customFormat="1" x14ac:dyDescent="0.2">
      <c r="A819" s="22">
        <v>487300</v>
      </c>
      <c r="B819" s="23" t="s">
        <v>347</v>
      </c>
      <c r="C819" s="32">
        <v>263000</v>
      </c>
      <c r="D819" s="32">
        <v>0</v>
      </c>
    </row>
    <row r="820" spans="1:4" s="4" customFormat="1" ht="40.5" x14ac:dyDescent="0.2">
      <c r="A820" s="30">
        <v>487400</v>
      </c>
      <c r="B820" s="23" t="s">
        <v>348</v>
      </c>
      <c r="C820" s="32">
        <v>120000</v>
      </c>
      <c r="D820" s="32">
        <v>0</v>
      </c>
    </row>
    <row r="821" spans="1:4" s="29" customFormat="1" x14ac:dyDescent="0.2">
      <c r="A821" s="20">
        <v>510000</v>
      </c>
      <c r="B821" s="25" t="s">
        <v>152</v>
      </c>
      <c r="C821" s="19">
        <f>C822+C825</f>
        <v>16500</v>
      </c>
      <c r="D821" s="19">
        <f>D822+D825</f>
        <v>0</v>
      </c>
    </row>
    <row r="822" spans="1:4" s="29" customFormat="1" x14ac:dyDescent="0.2">
      <c r="A822" s="20">
        <v>511000</v>
      </c>
      <c r="B822" s="25" t="s">
        <v>153</v>
      </c>
      <c r="C822" s="19">
        <f>SUM(C823:C824)</f>
        <v>6500</v>
      </c>
      <c r="D822" s="19">
        <f>SUM(D823:D824)</f>
        <v>0</v>
      </c>
    </row>
    <row r="823" spans="1:4" s="4" customFormat="1" x14ac:dyDescent="0.2">
      <c r="A823" s="22">
        <v>511300</v>
      </c>
      <c r="B823" s="23" t="s">
        <v>156</v>
      </c>
      <c r="C823" s="32">
        <v>6500</v>
      </c>
      <c r="D823" s="32">
        <v>0</v>
      </c>
    </row>
    <row r="824" spans="1:4" s="4" customFormat="1" x14ac:dyDescent="0.2">
      <c r="A824" s="22">
        <v>511400</v>
      </c>
      <c r="B824" s="23" t="s">
        <v>157</v>
      </c>
      <c r="C824" s="32">
        <v>0</v>
      </c>
      <c r="D824" s="32">
        <v>0</v>
      </c>
    </row>
    <row r="825" spans="1:4" s="29" customFormat="1" x14ac:dyDescent="0.2">
      <c r="A825" s="20">
        <v>516000</v>
      </c>
      <c r="B825" s="25" t="s">
        <v>163</v>
      </c>
      <c r="C825" s="19">
        <f t="shared" ref="C825" si="135">C826</f>
        <v>10000</v>
      </c>
      <c r="D825" s="19">
        <f t="shared" ref="D825" si="136">D826</f>
        <v>0</v>
      </c>
    </row>
    <row r="826" spans="1:4" s="4" customFormat="1" x14ac:dyDescent="0.2">
      <c r="A826" s="22">
        <v>516100</v>
      </c>
      <c r="B826" s="23" t="s">
        <v>163</v>
      </c>
      <c r="C826" s="32">
        <v>10000</v>
      </c>
      <c r="D826" s="32">
        <v>0</v>
      </c>
    </row>
    <row r="827" spans="1:4" s="29" customFormat="1" x14ac:dyDescent="0.2">
      <c r="A827" s="20">
        <v>630000</v>
      </c>
      <c r="B827" s="25" t="s">
        <v>191</v>
      </c>
      <c r="C827" s="19">
        <f t="shared" ref="C827:C828" si="137">C828</f>
        <v>9999.9999999999982</v>
      </c>
      <c r="D827" s="19">
        <f t="shared" ref="D827:D828" si="138">D828</f>
        <v>0</v>
      </c>
    </row>
    <row r="828" spans="1:4" s="29" customFormat="1" x14ac:dyDescent="0.2">
      <c r="A828" s="20">
        <v>638000</v>
      </c>
      <c r="B828" s="25" t="s">
        <v>126</v>
      </c>
      <c r="C828" s="19">
        <f t="shared" si="137"/>
        <v>9999.9999999999982</v>
      </c>
      <c r="D828" s="19">
        <f t="shared" si="138"/>
        <v>0</v>
      </c>
    </row>
    <row r="829" spans="1:4" s="4" customFormat="1" x14ac:dyDescent="0.2">
      <c r="A829" s="22">
        <v>638100</v>
      </c>
      <c r="B829" s="23" t="s">
        <v>196</v>
      </c>
      <c r="C829" s="32">
        <v>9999.9999999999982</v>
      </c>
      <c r="D829" s="32">
        <v>0</v>
      </c>
    </row>
    <row r="830" spans="1:4" s="70" customFormat="1" x14ac:dyDescent="0.2">
      <c r="A830" s="67"/>
      <c r="B830" s="68" t="s">
        <v>230</v>
      </c>
      <c r="C830" s="62">
        <f>C779+C821+C815+C827</f>
        <v>8411600</v>
      </c>
      <c r="D830" s="62">
        <f>D779+D821+D815+D827</f>
        <v>0</v>
      </c>
    </row>
    <row r="831" spans="1:4" s="4" customFormat="1" x14ac:dyDescent="0.2">
      <c r="A831" s="40"/>
      <c r="B831" s="18"/>
      <c r="C831" s="41"/>
      <c r="D831" s="41"/>
    </row>
    <row r="832" spans="1:4" s="4" customFormat="1" x14ac:dyDescent="0.2">
      <c r="A832" s="40"/>
      <c r="B832" s="18"/>
      <c r="C832" s="41"/>
      <c r="D832" s="41"/>
    </row>
    <row r="833" spans="1:4" s="4" customFormat="1" x14ac:dyDescent="0.2">
      <c r="A833" s="22" t="s">
        <v>559</v>
      </c>
      <c r="B833" s="25"/>
      <c r="C833" s="41"/>
      <c r="D833" s="41"/>
    </row>
    <row r="834" spans="1:4" s="4" customFormat="1" x14ac:dyDescent="0.2">
      <c r="A834" s="22" t="s">
        <v>237</v>
      </c>
      <c r="B834" s="25"/>
      <c r="C834" s="41"/>
      <c r="D834" s="41"/>
    </row>
    <row r="835" spans="1:4" s="4" customFormat="1" x14ac:dyDescent="0.2">
      <c r="A835" s="22" t="s">
        <v>349</v>
      </c>
      <c r="B835" s="25"/>
      <c r="C835" s="41"/>
      <c r="D835" s="41"/>
    </row>
    <row r="836" spans="1:4" s="4" customFormat="1" x14ac:dyDescent="0.2">
      <c r="A836" s="22" t="s">
        <v>525</v>
      </c>
      <c r="B836" s="25"/>
      <c r="C836" s="41"/>
      <c r="D836" s="41"/>
    </row>
    <row r="837" spans="1:4" s="4" customFormat="1" x14ac:dyDescent="0.2">
      <c r="A837" s="22"/>
      <c r="B837" s="53"/>
      <c r="C837" s="41"/>
      <c r="D837" s="41"/>
    </row>
    <row r="838" spans="1:4" s="4" customFormat="1" x14ac:dyDescent="0.2">
      <c r="A838" s="20">
        <v>410000</v>
      </c>
      <c r="B838" s="21" t="s">
        <v>87</v>
      </c>
      <c r="C838" s="19">
        <f>C839+C844</f>
        <v>6505500</v>
      </c>
      <c r="D838" s="19">
        <f>D839+D844</f>
        <v>0</v>
      </c>
    </row>
    <row r="839" spans="1:4" s="4" customFormat="1" x14ac:dyDescent="0.2">
      <c r="A839" s="20">
        <v>411000</v>
      </c>
      <c r="B839" s="21" t="s">
        <v>201</v>
      </c>
      <c r="C839" s="19">
        <f>SUM(C840:C843)</f>
        <v>5552000</v>
      </c>
      <c r="D839" s="19">
        <f>SUM(D840:D843)</f>
        <v>0</v>
      </c>
    </row>
    <row r="840" spans="1:4" s="4" customFormat="1" x14ac:dyDescent="0.2">
      <c r="A840" s="22">
        <v>411100</v>
      </c>
      <c r="B840" s="23" t="s">
        <v>88</v>
      </c>
      <c r="C840" s="32">
        <v>5285000</v>
      </c>
      <c r="D840" s="32">
        <v>0</v>
      </c>
    </row>
    <row r="841" spans="1:4" s="4" customFormat="1" x14ac:dyDescent="0.2">
      <c r="A841" s="22">
        <v>411200</v>
      </c>
      <c r="B841" s="23" t="s">
        <v>214</v>
      </c>
      <c r="C841" s="32">
        <v>150000</v>
      </c>
      <c r="D841" s="32">
        <v>0</v>
      </c>
    </row>
    <row r="842" spans="1:4" s="4" customFormat="1" ht="40.5" x14ac:dyDescent="0.2">
      <c r="A842" s="22">
        <v>411300</v>
      </c>
      <c r="B842" s="23" t="s">
        <v>89</v>
      </c>
      <c r="C842" s="32">
        <v>82000</v>
      </c>
      <c r="D842" s="32">
        <v>0</v>
      </c>
    </row>
    <row r="843" spans="1:4" s="4" customFormat="1" x14ac:dyDescent="0.2">
      <c r="A843" s="22">
        <v>411400</v>
      </c>
      <c r="B843" s="23" t="s">
        <v>90</v>
      </c>
      <c r="C843" s="32">
        <v>35000</v>
      </c>
      <c r="D843" s="32">
        <v>0</v>
      </c>
    </row>
    <row r="844" spans="1:4" s="4" customFormat="1" x14ac:dyDescent="0.2">
      <c r="A844" s="20">
        <v>412000</v>
      </c>
      <c r="B844" s="25" t="s">
        <v>206</v>
      </c>
      <c r="C844" s="19">
        <f>SUM(C845:C854)</f>
        <v>953500</v>
      </c>
      <c r="D844" s="19">
        <f>SUM(D845:D854)</f>
        <v>0</v>
      </c>
    </row>
    <row r="845" spans="1:4" s="4" customFormat="1" x14ac:dyDescent="0.2">
      <c r="A845" s="22">
        <v>412200</v>
      </c>
      <c r="B845" s="23" t="s">
        <v>215</v>
      </c>
      <c r="C845" s="32">
        <v>400000</v>
      </c>
      <c r="D845" s="32">
        <v>0</v>
      </c>
    </row>
    <row r="846" spans="1:4" s="4" customFormat="1" x14ac:dyDescent="0.2">
      <c r="A846" s="22">
        <v>412300</v>
      </c>
      <c r="B846" s="23" t="s">
        <v>92</v>
      </c>
      <c r="C846" s="32">
        <v>150000</v>
      </c>
      <c r="D846" s="32">
        <v>0</v>
      </c>
    </row>
    <row r="847" spans="1:4" s="4" customFormat="1" x14ac:dyDescent="0.2">
      <c r="A847" s="22">
        <v>412500</v>
      </c>
      <c r="B847" s="23" t="s">
        <v>94</v>
      </c>
      <c r="C847" s="32">
        <v>60000</v>
      </c>
      <c r="D847" s="32">
        <v>0</v>
      </c>
    </row>
    <row r="848" spans="1:4" s="4" customFormat="1" x14ac:dyDescent="0.2">
      <c r="A848" s="22">
        <v>412600</v>
      </c>
      <c r="B848" s="23" t="s">
        <v>216</v>
      </c>
      <c r="C848" s="32">
        <v>89999.999999999985</v>
      </c>
      <c r="D848" s="32">
        <v>0</v>
      </c>
    </row>
    <row r="849" spans="1:4" s="4" customFormat="1" x14ac:dyDescent="0.2">
      <c r="A849" s="22">
        <v>412700</v>
      </c>
      <c r="B849" s="23" t="s">
        <v>203</v>
      </c>
      <c r="C849" s="32">
        <v>150000</v>
      </c>
      <c r="D849" s="32">
        <v>0</v>
      </c>
    </row>
    <row r="850" spans="1:4" s="4" customFormat="1" x14ac:dyDescent="0.2">
      <c r="A850" s="22">
        <v>412900</v>
      </c>
      <c r="B850" s="27" t="s">
        <v>293</v>
      </c>
      <c r="C850" s="32">
        <v>2500</v>
      </c>
      <c r="D850" s="32">
        <v>0</v>
      </c>
    </row>
    <row r="851" spans="1:4" s="4" customFormat="1" x14ac:dyDescent="0.2">
      <c r="A851" s="22">
        <v>412900</v>
      </c>
      <c r="B851" s="27" t="s">
        <v>311</v>
      </c>
      <c r="C851" s="32">
        <v>60000</v>
      </c>
      <c r="D851" s="32">
        <v>0</v>
      </c>
    </row>
    <row r="852" spans="1:4" s="4" customFormat="1" x14ac:dyDescent="0.2">
      <c r="A852" s="22">
        <v>412900</v>
      </c>
      <c r="B852" s="27" t="s">
        <v>312</v>
      </c>
      <c r="C852" s="32">
        <v>24200</v>
      </c>
      <c r="D852" s="32">
        <v>0</v>
      </c>
    </row>
    <row r="853" spans="1:4" s="4" customFormat="1" x14ac:dyDescent="0.2">
      <c r="A853" s="22">
        <v>412900</v>
      </c>
      <c r="B853" s="27" t="s">
        <v>313</v>
      </c>
      <c r="C853" s="32">
        <v>10800</v>
      </c>
      <c r="D853" s="32">
        <v>0</v>
      </c>
    </row>
    <row r="854" spans="1:4" s="4" customFormat="1" x14ac:dyDescent="0.2">
      <c r="A854" s="22">
        <v>412900</v>
      </c>
      <c r="B854" s="27" t="s">
        <v>295</v>
      </c>
      <c r="C854" s="32">
        <v>6000</v>
      </c>
      <c r="D854" s="32">
        <v>0</v>
      </c>
    </row>
    <row r="855" spans="1:4" s="4" customFormat="1" x14ac:dyDescent="0.2">
      <c r="A855" s="20">
        <v>510000</v>
      </c>
      <c r="B855" s="25" t="s">
        <v>152</v>
      </c>
      <c r="C855" s="19">
        <f>C856+C858</f>
        <v>2860000</v>
      </c>
      <c r="D855" s="19">
        <f>D856+D858</f>
        <v>0</v>
      </c>
    </row>
    <row r="856" spans="1:4" s="4" customFormat="1" x14ac:dyDescent="0.2">
      <c r="A856" s="20">
        <v>511000</v>
      </c>
      <c r="B856" s="25" t="s">
        <v>153</v>
      </c>
      <c r="C856" s="19">
        <f>SUM(C857:C857)</f>
        <v>409500</v>
      </c>
      <c r="D856" s="19">
        <f>SUM(D857:D857)</f>
        <v>0</v>
      </c>
    </row>
    <row r="857" spans="1:4" s="4" customFormat="1" x14ac:dyDescent="0.2">
      <c r="A857" s="22">
        <v>511300</v>
      </c>
      <c r="B857" s="23" t="s">
        <v>156</v>
      </c>
      <c r="C857" s="32">
        <v>409500</v>
      </c>
      <c r="D857" s="32">
        <v>0</v>
      </c>
    </row>
    <row r="858" spans="1:4" s="29" customFormat="1" x14ac:dyDescent="0.2">
      <c r="A858" s="20">
        <v>516000</v>
      </c>
      <c r="B858" s="25" t="s">
        <v>163</v>
      </c>
      <c r="C858" s="19">
        <f t="shared" ref="C858" si="139">C859</f>
        <v>2450500</v>
      </c>
      <c r="D858" s="19">
        <f t="shared" ref="D858" si="140">D859</f>
        <v>0</v>
      </c>
    </row>
    <row r="859" spans="1:4" s="4" customFormat="1" x14ac:dyDescent="0.2">
      <c r="A859" s="22">
        <v>516100</v>
      </c>
      <c r="B859" s="23" t="s">
        <v>163</v>
      </c>
      <c r="C859" s="32">
        <v>2450500</v>
      </c>
      <c r="D859" s="32">
        <v>0</v>
      </c>
    </row>
    <row r="860" spans="1:4" s="29" customFormat="1" x14ac:dyDescent="0.2">
      <c r="A860" s="20">
        <v>630000</v>
      </c>
      <c r="B860" s="25" t="s">
        <v>191</v>
      </c>
      <c r="C860" s="19">
        <f>C861+C863</f>
        <v>685100</v>
      </c>
      <c r="D860" s="19">
        <f>D861+D863</f>
        <v>0</v>
      </c>
    </row>
    <row r="861" spans="1:4" s="29" customFormat="1" x14ac:dyDescent="0.2">
      <c r="A861" s="20">
        <v>631000</v>
      </c>
      <c r="B861" s="25" t="s">
        <v>125</v>
      </c>
      <c r="C861" s="19">
        <f t="shared" ref="C861" si="141">C862</f>
        <v>627100</v>
      </c>
      <c r="D861" s="19">
        <f t="shared" ref="D861" si="142">D862</f>
        <v>0</v>
      </c>
    </row>
    <row r="862" spans="1:4" s="4" customFormat="1" x14ac:dyDescent="0.2">
      <c r="A862" s="22">
        <v>631100</v>
      </c>
      <c r="B862" s="23" t="s">
        <v>193</v>
      </c>
      <c r="C862" s="32">
        <v>627100</v>
      </c>
      <c r="D862" s="32">
        <v>0</v>
      </c>
    </row>
    <row r="863" spans="1:4" s="29" customFormat="1" x14ac:dyDescent="0.2">
      <c r="A863" s="20">
        <v>638000</v>
      </c>
      <c r="B863" s="25" t="s">
        <v>126</v>
      </c>
      <c r="C863" s="19">
        <f t="shared" ref="C863" si="143">C864</f>
        <v>58000</v>
      </c>
      <c r="D863" s="19">
        <f t="shared" ref="D863" si="144">D864</f>
        <v>0</v>
      </c>
    </row>
    <row r="864" spans="1:4" s="4" customFormat="1" x14ac:dyDescent="0.2">
      <c r="A864" s="22">
        <v>638100</v>
      </c>
      <c r="B864" s="23" t="s">
        <v>196</v>
      </c>
      <c r="C864" s="32">
        <v>58000</v>
      </c>
      <c r="D864" s="32">
        <v>0</v>
      </c>
    </row>
    <row r="865" spans="1:4" s="4" customFormat="1" x14ac:dyDescent="0.2">
      <c r="A865" s="67"/>
      <c r="B865" s="68" t="s">
        <v>230</v>
      </c>
      <c r="C865" s="62">
        <f>C838+C855+C860</f>
        <v>10050600</v>
      </c>
      <c r="D865" s="62">
        <f>D838+D855+D860</f>
        <v>0</v>
      </c>
    </row>
    <row r="866" spans="1:4" s="4" customFormat="1" x14ac:dyDescent="0.2">
      <c r="A866" s="40"/>
      <c r="B866" s="18"/>
      <c r="C866" s="41"/>
      <c r="D866" s="41"/>
    </row>
    <row r="867" spans="1:4" s="4" customFormat="1" x14ac:dyDescent="0.2">
      <c r="A867" s="40"/>
      <c r="B867" s="18"/>
      <c r="C867" s="41"/>
      <c r="D867" s="41"/>
    </row>
    <row r="868" spans="1:4" s="4" customFormat="1" x14ac:dyDescent="0.2">
      <c r="A868" s="22" t="s">
        <v>560</v>
      </c>
      <c r="B868" s="25"/>
      <c r="C868" s="41"/>
      <c r="D868" s="41"/>
    </row>
    <row r="869" spans="1:4" s="4" customFormat="1" x14ac:dyDescent="0.2">
      <c r="A869" s="22" t="s">
        <v>239</v>
      </c>
      <c r="B869" s="25"/>
      <c r="C869" s="41"/>
      <c r="D869" s="41"/>
    </row>
    <row r="870" spans="1:4" s="4" customFormat="1" x14ac:dyDescent="0.2">
      <c r="A870" s="22" t="s">
        <v>310</v>
      </c>
      <c r="B870" s="25"/>
      <c r="C870" s="41"/>
      <c r="D870" s="41"/>
    </row>
    <row r="871" spans="1:4" s="4" customFormat="1" x14ac:dyDescent="0.2">
      <c r="A871" s="22" t="s">
        <v>525</v>
      </c>
      <c r="B871" s="25"/>
      <c r="C871" s="41"/>
      <c r="D871" s="41"/>
    </row>
    <row r="872" spans="1:4" s="4" customFormat="1" x14ac:dyDescent="0.2">
      <c r="A872" s="22"/>
      <c r="B872" s="53"/>
      <c r="C872" s="41"/>
      <c r="D872" s="41"/>
    </row>
    <row r="873" spans="1:4" s="29" customFormat="1" x14ac:dyDescent="0.2">
      <c r="A873" s="20">
        <v>410000</v>
      </c>
      <c r="B873" s="21" t="s">
        <v>87</v>
      </c>
      <c r="C873" s="19">
        <f>C874+C879</f>
        <v>2040800</v>
      </c>
      <c r="D873" s="19">
        <f>D874+D879</f>
        <v>0</v>
      </c>
    </row>
    <row r="874" spans="1:4" s="29" customFormat="1" x14ac:dyDescent="0.2">
      <c r="A874" s="20">
        <v>411000</v>
      </c>
      <c r="B874" s="21" t="s">
        <v>201</v>
      </c>
      <c r="C874" s="19">
        <f>SUM(C875:C878)</f>
        <v>908500</v>
      </c>
      <c r="D874" s="19">
        <f>SUM(D875:D878)</f>
        <v>0</v>
      </c>
    </row>
    <row r="875" spans="1:4" s="4" customFormat="1" x14ac:dyDescent="0.2">
      <c r="A875" s="22">
        <v>411100</v>
      </c>
      <c r="B875" s="23" t="s">
        <v>88</v>
      </c>
      <c r="C875" s="32">
        <v>865500</v>
      </c>
      <c r="D875" s="32">
        <v>0</v>
      </c>
    </row>
    <row r="876" spans="1:4" s="4" customFormat="1" x14ac:dyDescent="0.2">
      <c r="A876" s="22">
        <v>411200</v>
      </c>
      <c r="B876" s="23" t="s">
        <v>214</v>
      </c>
      <c r="C876" s="32">
        <v>17000</v>
      </c>
      <c r="D876" s="32">
        <v>0</v>
      </c>
    </row>
    <row r="877" spans="1:4" s="4" customFormat="1" ht="40.5" x14ac:dyDescent="0.2">
      <c r="A877" s="22">
        <v>411300</v>
      </c>
      <c r="B877" s="23" t="s">
        <v>89</v>
      </c>
      <c r="C877" s="32">
        <v>15000</v>
      </c>
      <c r="D877" s="32">
        <v>0</v>
      </c>
    </row>
    <row r="878" spans="1:4" s="4" customFormat="1" x14ac:dyDescent="0.2">
      <c r="A878" s="22">
        <v>411400</v>
      </c>
      <c r="B878" s="23" t="s">
        <v>90</v>
      </c>
      <c r="C878" s="32">
        <v>11000</v>
      </c>
      <c r="D878" s="32">
        <v>0</v>
      </c>
    </row>
    <row r="879" spans="1:4" s="29" customFormat="1" x14ac:dyDescent="0.2">
      <c r="A879" s="20">
        <v>412000</v>
      </c>
      <c r="B879" s="25" t="s">
        <v>206</v>
      </c>
      <c r="C879" s="19">
        <f>SUM(C880:C890)</f>
        <v>1132300</v>
      </c>
      <c r="D879" s="19">
        <f>SUM(D880:D890)</f>
        <v>0</v>
      </c>
    </row>
    <row r="880" spans="1:4" s="4" customFormat="1" x14ac:dyDescent="0.2">
      <c r="A880" s="22">
        <v>412200</v>
      </c>
      <c r="B880" s="23" t="s">
        <v>215</v>
      </c>
      <c r="C880" s="32">
        <v>72000</v>
      </c>
      <c r="D880" s="32">
        <v>0</v>
      </c>
    </row>
    <row r="881" spans="1:4" s="4" customFormat="1" x14ac:dyDescent="0.2">
      <c r="A881" s="22">
        <v>412300</v>
      </c>
      <c r="B881" s="23" t="s">
        <v>92</v>
      </c>
      <c r="C881" s="32">
        <v>12000</v>
      </c>
      <c r="D881" s="32">
        <v>0</v>
      </c>
    </row>
    <row r="882" spans="1:4" s="4" customFormat="1" x14ac:dyDescent="0.2">
      <c r="A882" s="22">
        <v>412500</v>
      </c>
      <c r="B882" s="23" t="s">
        <v>94</v>
      </c>
      <c r="C882" s="32">
        <v>9000</v>
      </c>
      <c r="D882" s="32">
        <v>0</v>
      </c>
    </row>
    <row r="883" spans="1:4" s="4" customFormat="1" x14ac:dyDescent="0.2">
      <c r="A883" s="22">
        <v>412600</v>
      </c>
      <c r="B883" s="23" t="s">
        <v>216</v>
      </c>
      <c r="C883" s="32">
        <v>24999.999999999996</v>
      </c>
      <c r="D883" s="32">
        <v>0</v>
      </c>
    </row>
    <row r="884" spans="1:4" s="4" customFormat="1" x14ac:dyDescent="0.2">
      <c r="A884" s="22">
        <v>412700</v>
      </c>
      <c r="B884" s="23" t="s">
        <v>203</v>
      </c>
      <c r="C884" s="32">
        <v>45000</v>
      </c>
      <c r="D884" s="32">
        <v>0</v>
      </c>
    </row>
    <row r="885" spans="1:4" s="4" customFormat="1" x14ac:dyDescent="0.2">
      <c r="A885" s="22">
        <v>412900</v>
      </c>
      <c r="B885" s="27" t="s">
        <v>526</v>
      </c>
      <c r="C885" s="32">
        <v>999.99999999999977</v>
      </c>
      <c r="D885" s="32">
        <v>0</v>
      </c>
    </row>
    <row r="886" spans="1:4" s="4" customFormat="1" x14ac:dyDescent="0.2">
      <c r="A886" s="22">
        <v>412900</v>
      </c>
      <c r="B886" s="27" t="s">
        <v>293</v>
      </c>
      <c r="C886" s="32">
        <v>960000</v>
      </c>
      <c r="D886" s="32">
        <v>0</v>
      </c>
    </row>
    <row r="887" spans="1:4" s="4" customFormat="1" x14ac:dyDescent="0.2">
      <c r="A887" s="22">
        <v>412900</v>
      </c>
      <c r="B887" s="27" t="s">
        <v>311</v>
      </c>
      <c r="C887" s="32">
        <v>3000</v>
      </c>
      <c r="D887" s="32">
        <v>0</v>
      </c>
    </row>
    <row r="888" spans="1:4" s="4" customFormat="1" x14ac:dyDescent="0.2">
      <c r="A888" s="22">
        <v>412900</v>
      </c>
      <c r="B888" s="27" t="s">
        <v>312</v>
      </c>
      <c r="C888" s="32">
        <v>300</v>
      </c>
      <c r="D888" s="32">
        <v>0</v>
      </c>
    </row>
    <row r="889" spans="1:4" s="4" customFormat="1" x14ac:dyDescent="0.2">
      <c r="A889" s="22">
        <v>412900</v>
      </c>
      <c r="B889" s="27" t="s">
        <v>313</v>
      </c>
      <c r="C889" s="32">
        <v>2000</v>
      </c>
      <c r="D889" s="32">
        <v>0</v>
      </c>
    </row>
    <row r="890" spans="1:4" s="4" customFormat="1" x14ac:dyDescent="0.2">
      <c r="A890" s="22">
        <v>412900</v>
      </c>
      <c r="B890" s="23" t="s">
        <v>295</v>
      </c>
      <c r="C890" s="32">
        <v>3000</v>
      </c>
      <c r="D890" s="32">
        <v>0</v>
      </c>
    </row>
    <row r="891" spans="1:4" s="29" customFormat="1" x14ac:dyDescent="0.2">
      <c r="A891" s="20">
        <v>480000</v>
      </c>
      <c r="B891" s="25" t="s">
        <v>148</v>
      </c>
      <c r="C891" s="19">
        <f t="shared" ref="C891" si="145">C892</f>
        <v>100000</v>
      </c>
      <c r="D891" s="19">
        <f t="shared" ref="D891" si="146">D892</f>
        <v>0</v>
      </c>
    </row>
    <row r="892" spans="1:4" s="29" customFormat="1" x14ac:dyDescent="0.2">
      <c r="A892" s="20">
        <v>488000</v>
      </c>
      <c r="B892" s="25" t="s">
        <v>103</v>
      </c>
      <c r="C892" s="19">
        <f>SUM(C893:C893)</f>
        <v>100000</v>
      </c>
      <c r="D892" s="19">
        <f>SUM(D893:D893)</f>
        <v>0</v>
      </c>
    </row>
    <row r="893" spans="1:4" s="4" customFormat="1" x14ac:dyDescent="0.2">
      <c r="A893" s="22">
        <v>488100</v>
      </c>
      <c r="B893" s="23" t="s">
        <v>350</v>
      </c>
      <c r="C893" s="32">
        <v>100000</v>
      </c>
      <c r="D893" s="32">
        <v>0</v>
      </c>
    </row>
    <row r="894" spans="1:4" s="29" customFormat="1" x14ac:dyDescent="0.2">
      <c r="A894" s="20">
        <v>510000</v>
      </c>
      <c r="B894" s="25" t="s">
        <v>152</v>
      </c>
      <c r="C894" s="19">
        <f>C897+C895</f>
        <v>8000</v>
      </c>
      <c r="D894" s="19">
        <f>D897+D895</f>
        <v>0</v>
      </c>
    </row>
    <row r="895" spans="1:4" s="29" customFormat="1" x14ac:dyDescent="0.2">
      <c r="A895" s="20">
        <v>511000</v>
      </c>
      <c r="B895" s="25" t="s">
        <v>153</v>
      </c>
      <c r="C895" s="19">
        <f>C896+0</f>
        <v>5000</v>
      </c>
      <c r="D895" s="19">
        <f>D896+0</f>
        <v>0</v>
      </c>
    </row>
    <row r="896" spans="1:4" s="4" customFormat="1" x14ac:dyDescent="0.2">
      <c r="A896" s="22">
        <v>511300</v>
      </c>
      <c r="B896" s="23" t="s">
        <v>156</v>
      </c>
      <c r="C896" s="32">
        <v>5000</v>
      </c>
      <c r="D896" s="32">
        <v>0</v>
      </c>
    </row>
    <row r="897" spans="1:4" s="29" customFormat="1" x14ac:dyDescent="0.2">
      <c r="A897" s="20">
        <v>516000</v>
      </c>
      <c r="B897" s="25" t="s">
        <v>163</v>
      </c>
      <c r="C897" s="19">
        <f t="shared" ref="C897" si="147">C898</f>
        <v>3000</v>
      </c>
      <c r="D897" s="19">
        <f t="shared" ref="D897" si="148">D898</f>
        <v>0</v>
      </c>
    </row>
    <row r="898" spans="1:4" s="4" customFormat="1" x14ac:dyDescent="0.2">
      <c r="A898" s="22">
        <v>516100</v>
      </c>
      <c r="B898" s="23" t="s">
        <v>163</v>
      </c>
      <c r="C898" s="32">
        <v>3000</v>
      </c>
      <c r="D898" s="32">
        <v>0</v>
      </c>
    </row>
    <row r="899" spans="1:4" s="4" customFormat="1" x14ac:dyDescent="0.2">
      <c r="A899" s="63"/>
      <c r="B899" s="57" t="s">
        <v>230</v>
      </c>
      <c r="C899" s="61">
        <f>C873+C891+C894+0</f>
        <v>2148800</v>
      </c>
      <c r="D899" s="61">
        <f>D873+D891+D894+0</f>
        <v>0</v>
      </c>
    </row>
    <row r="900" spans="1:4" s="4" customFormat="1" x14ac:dyDescent="0.2">
      <c r="A900" s="17"/>
      <c r="B900" s="18"/>
      <c r="C900" s="24"/>
      <c r="D900" s="24"/>
    </row>
    <row r="901" spans="1:4" s="4" customFormat="1" x14ac:dyDescent="0.2">
      <c r="A901" s="17"/>
      <c r="B901" s="18"/>
      <c r="C901" s="24"/>
      <c r="D901" s="24"/>
    </row>
    <row r="902" spans="1:4" s="4" customFormat="1" x14ac:dyDescent="0.2">
      <c r="A902" s="22" t="s">
        <v>561</v>
      </c>
      <c r="B902" s="25"/>
      <c r="C902" s="24"/>
      <c r="D902" s="24"/>
    </row>
    <row r="903" spans="1:4" s="4" customFormat="1" x14ac:dyDescent="0.2">
      <c r="A903" s="22" t="s">
        <v>240</v>
      </c>
      <c r="B903" s="25"/>
      <c r="C903" s="24"/>
      <c r="D903" s="24"/>
    </row>
    <row r="904" spans="1:4" s="4" customFormat="1" x14ac:dyDescent="0.2">
      <c r="A904" s="22" t="s">
        <v>351</v>
      </c>
      <c r="B904" s="25"/>
      <c r="C904" s="24"/>
      <c r="D904" s="24"/>
    </row>
    <row r="905" spans="1:4" s="4" customFormat="1" x14ac:dyDescent="0.2">
      <c r="A905" s="22" t="s">
        <v>562</v>
      </c>
      <c r="B905" s="25"/>
      <c r="C905" s="24"/>
      <c r="D905" s="24"/>
    </row>
    <row r="906" spans="1:4" s="4" customFormat="1" x14ac:dyDescent="0.2">
      <c r="A906" s="22"/>
      <c r="B906" s="53"/>
      <c r="C906" s="41"/>
      <c r="D906" s="41"/>
    </row>
    <row r="907" spans="1:4" s="4" customFormat="1" x14ac:dyDescent="0.2">
      <c r="A907" s="20">
        <v>410000</v>
      </c>
      <c r="B907" s="21" t="s">
        <v>87</v>
      </c>
      <c r="C907" s="19">
        <f>C908+C913+C930+C928+0+0</f>
        <v>258349500</v>
      </c>
      <c r="D907" s="19">
        <f>D908+D913+D930+D928+0+0</f>
        <v>130000</v>
      </c>
    </row>
    <row r="908" spans="1:4" s="4" customFormat="1" x14ac:dyDescent="0.2">
      <c r="A908" s="20">
        <v>411000</v>
      </c>
      <c r="B908" s="21" t="s">
        <v>201</v>
      </c>
      <c r="C908" s="19">
        <f t="shared" ref="C908" si="149">SUM(C909:C912)</f>
        <v>242296500</v>
      </c>
      <c r="D908" s="19">
        <f t="shared" ref="D908" si="150">SUM(D909:D912)</f>
        <v>70000</v>
      </c>
    </row>
    <row r="909" spans="1:4" s="4" customFormat="1" x14ac:dyDescent="0.2">
      <c r="A909" s="22">
        <v>411100</v>
      </c>
      <c r="B909" s="23" t="s">
        <v>88</v>
      </c>
      <c r="C909" s="32">
        <v>225135000</v>
      </c>
      <c r="D909" s="32">
        <v>0</v>
      </c>
    </row>
    <row r="910" spans="1:4" s="4" customFormat="1" x14ac:dyDescent="0.2">
      <c r="A910" s="22">
        <v>411200</v>
      </c>
      <c r="B910" s="23" t="s">
        <v>214</v>
      </c>
      <c r="C910" s="32">
        <v>9171500</v>
      </c>
      <c r="D910" s="32">
        <v>0</v>
      </c>
    </row>
    <row r="911" spans="1:4" s="4" customFormat="1" ht="40.5" x14ac:dyDescent="0.2">
      <c r="A911" s="22">
        <v>411300</v>
      </c>
      <c r="B911" s="23" t="s">
        <v>89</v>
      </c>
      <c r="C911" s="32">
        <v>4640000</v>
      </c>
      <c r="D911" s="24">
        <v>70000</v>
      </c>
    </row>
    <row r="912" spans="1:4" s="4" customFormat="1" x14ac:dyDescent="0.2">
      <c r="A912" s="22">
        <v>411400</v>
      </c>
      <c r="B912" s="23" t="s">
        <v>90</v>
      </c>
      <c r="C912" s="32">
        <v>3350000</v>
      </c>
      <c r="D912" s="32">
        <v>0</v>
      </c>
    </row>
    <row r="913" spans="1:4" s="4" customFormat="1" x14ac:dyDescent="0.2">
      <c r="A913" s="20">
        <v>412000</v>
      </c>
      <c r="B913" s="25" t="s">
        <v>206</v>
      </c>
      <c r="C913" s="19">
        <f>SUM(C914:C927)</f>
        <v>15933000</v>
      </c>
      <c r="D913" s="19">
        <f>SUM(D914:D927)</f>
        <v>60000</v>
      </c>
    </row>
    <row r="914" spans="1:4" s="4" customFormat="1" x14ac:dyDescent="0.2">
      <c r="A914" s="22">
        <v>412100</v>
      </c>
      <c r="B914" s="23" t="s">
        <v>91</v>
      </c>
      <c r="C914" s="32">
        <v>694999.99999999988</v>
      </c>
      <c r="D914" s="32">
        <v>0</v>
      </c>
    </row>
    <row r="915" spans="1:4" s="4" customFormat="1" x14ac:dyDescent="0.2">
      <c r="A915" s="22">
        <v>412200</v>
      </c>
      <c r="B915" s="23" t="s">
        <v>215</v>
      </c>
      <c r="C915" s="32">
        <v>4700000</v>
      </c>
      <c r="D915" s="32">
        <v>0</v>
      </c>
    </row>
    <row r="916" spans="1:4" s="4" customFormat="1" x14ac:dyDescent="0.2">
      <c r="A916" s="22">
        <v>412300</v>
      </c>
      <c r="B916" s="23" t="s">
        <v>92</v>
      </c>
      <c r="C916" s="32">
        <v>1000000</v>
      </c>
      <c r="D916" s="32">
        <v>0</v>
      </c>
    </row>
    <row r="917" spans="1:4" s="4" customFormat="1" x14ac:dyDescent="0.2">
      <c r="A917" s="22">
        <v>412400</v>
      </c>
      <c r="B917" s="23" t="s">
        <v>93</v>
      </c>
      <c r="C917" s="32">
        <v>2100000</v>
      </c>
      <c r="D917" s="32">
        <v>0</v>
      </c>
    </row>
    <row r="918" spans="1:4" s="4" customFormat="1" x14ac:dyDescent="0.2">
      <c r="A918" s="22">
        <v>412500</v>
      </c>
      <c r="B918" s="23" t="s">
        <v>94</v>
      </c>
      <c r="C918" s="32">
        <v>1700000</v>
      </c>
      <c r="D918" s="32">
        <v>0</v>
      </c>
    </row>
    <row r="919" spans="1:4" s="4" customFormat="1" x14ac:dyDescent="0.2">
      <c r="A919" s="22">
        <v>412600</v>
      </c>
      <c r="B919" s="23" t="s">
        <v>216</v>
      </c>
      <c r="C919" s="32">
        <v>3549999.9999999995</v>
      </c>
      <c r="D919" s="32">
        <v>0</v>
      </c>
    </row>
    <row r="920" spans="1:4" s="4" customFormat="1" x14ac:dyDescent="0.2">
      <c r="A920" s="22">
        <v>412700</v>
      </c>
      <c r="B920" s="23" t="s">
        <v>203</v>
      </c>
      <c r="C920" s="32">
        <v>1200000</v>
      </c>
      <c r="D920" s="32">
        <v>0</v>
      </c>
    </row>
    <row r="921" spans="1:4" s="4" customFormat="1" x14ac:dyDescent="0.2">
      <c r="A921" s="22">
        <v>412800</v>
      </c>
      <c r="B921" s="23" t="s">
        <v>217</v>
      </c>
      <c r="C921" s="32">
        <v>10000</v>
      </c>
      <c r="D921" s="32">
        <v>0</v>
      </c>
    </row>
    <row r="922" spans="1:4" s="4" customFormat="1" x14ac:dyDescent="0.2">
      <c r="A922" s="22">
        <v>412900</v>
      </c>
      <c r="B922" s="27" t="s">
        <v>526</v>
      </c>
      <c r="C922" s="32">
        <v>4000</v>
      </c>
      <c r="D922" s="32">
        <v>0</v>
      </c>
    </row>
    <row r="923" spans="1:4" s="4" customFormat="1" x14ac:dyDescent="0.2">
      <c r="A923" s="22">
        <v>412900</v>
      </c>
      <c r="B923" s="27" t="s">
        <v>293</v>
      </c>
      <c r="C923" s="32">
        <v>220000</v>
      </c>
      <c r="D923" s="32">
        <v>0</v>
      </c>
    </row>
    <row r="924" spans="1:4" s="4" customFormat="1" x14ac:dyDescent="0.2">
      <c r="A924" s="22">
        <v>412900</v>
      </c>
      <c r="B924" s="27" t="s">
        <v>311</v>
      </c>
      <c r="C924" s="32">
        <v>4000</v>
      </c>
      <c r="D924" s="32">
        <v>0</v>
      </c>
    </row>
    <row r="925" spans="1:4" s="4" customFormat="1" x14ac:dyDescent="0.2">
      <c r="A925" s="22">
        <v>412900</v>
      </c>
      <c r="B925" s="27" t="s">
        <v>312</v>
      </c>
      <c r="C925" s="32">
        <v>300000</v>
      </c>
      <c r="D925" s="32">
        <v>0</v>
      </c>
    </row>
    <row r="926" spans="1:4" s="4" customFormat="1" x14ac:dyDescent="0.2">
      <c r="A926" s="22">
        <v>412900</v>
      </c>
      <c r="B926" s="27" t="s">
        <v>313</v>
      </c>
      <c r="C926" s="32">
        <v>450000</v>
      </c>
      <c r="D926" s="32">
        <v>0</v>
      </c>
    </row>
    <row r="927" spans="1:4" s="4" customFormat="1" x14ac:dyDescent="0.2">
      <c r="A927" s="22">
        <v>412900</v>
      </c>
      <c r="B927" s="23" t="s">
        <v>295</v>
      </c>
      <c r="C927" s="32">
        <v>0</v>
      </c>
      <c r="D927" s="24">
        <v>60000</v>
      </c>
    </row>
    <row r="928" spans="1:4" s="29" customFormat="1" x14ac:dyDescent="0.2">
      <c r="A928" s="20">
        <v>413000</v>
      </c>
      <c r="B928" s="25" t="s">
        <v>207</v>
      </c>
      <c r="C928" s="19">
        <f t="shared" ref="C928" si="151">C929</f>
        <v>30000</v>
      </c>
      <c r="D928" s="19">
        <f t="shared" ref="D928" si="152">D929</f>
        <v>0</v>
      </c>
    </row>
    <row r="929" spans="1:4" s="4" customFormat="1" x14ac:dyDescent="0.2">
      <c r="A929" s="22">
        <v>413900</v>
      </c>
      <c r="B929" s="23" t="s">
        <v>99</v>
      </c>
      <c r="C929" s="32">
        <v>30000</v>
      </c>
      <c r="D929" s="32">
        <v>0</v>
      </c>
    </row>
    <row r="930" spans="1:4" s="29" customFormat="1" x14ac:dyDescent="0.2">
      <c r="A930" s="20">
        <v>415000</v>
      </c>
      <c r="B930" s="25" t="s">
        <v>50</v>
      </c>
      <c r="C930" s="19">
        <f>SUM(C931:C931)</f>
        <v>90000</v>
      </c>
      <c r="D930" s="19">
        <f>SUM(D931:D931)</f>
        <v>0</v>
      </c>
    </row>
    <row r="931" spans="1:4" s="31" customFormat="1" x14ac:dyDescent="0.2">
      <c r="A931" s="30">
        <v>415200</v>
      </c>
      <c r="B931" s="23" t="s">
        <v>263</v>
      </c>
      <c r="C931" s="32">
        <v>90000</v>
      </c>
      <c r="D931" s="32">
        <v>0</v>
      </c>
    </row>
    <row r="932" spans="1:4" s="4" customFormat="1" x14ac:dyDescent="0.2">
      <c r="A932" s="20">
        <v>510000</v>
      </c>
      <c r="B932" s="25" t="s">
        <v>152</v>
      </c>
      <c r="C932" s="19">
        <f>C933+C941+0+C939</f>
        <v>14152800</v>
      </c>
      <c r="D932" s="19">
        <f>D933+D941+0</f>
        <v>1066300</v>
      </c>
    </row>
    <row r="933" spans="1:4" s="4" customFormat="1" x14ac:dyDescent="0.2">
      <c r="A933" s="20">
        <v>511000</v>
      </c>
      <c r="B933" s="25" t="s">
        <v>153</v>
      </c>
      <c r="C933" s="19">
        <f>SUM(C934:C938)</f>
        <v>13650800</v>
      </c>
      <c r="D933" s="19">
        <f>SUM(D934:D938)</f>
        <v>1066300</v>
      </c>
    </row>
    <row r="934" spans="1:4" s="4" customFormat="1" x14ac:dyDescent="0.2">
      <c r="A934" s="22">
        <v>511100</v>
      </c>
      <c r="B934" s="23" t="s">
        <v>154</v>
      </c>
      <c r="C934" s="32">
        <v>2000000</v>
      </c>
      <c r="D934" s="24">
        <v>82760</v>
      </c>
    </row>
    <row r="935" spans="1:4" s="4" customFormat="1" x14ac:dyDescent="0.2">
      <c r="A935" s="22">
        <v>511200</v>
      </c>
      <c r="B935" s="23" t="s">
        <v>155</v>
      </c>
      <c r="C935" s="32">
        <v>520000</v>
      </c>
      <c r="D935" s="24">
        <v>691040</v>
      </c>
    </row>
    <row r="936" spans="1:4" s="4" customFormat="1" x14ac:dyDescent="0.2">
      <c r="A936" s="22">
        <v>511300</v>
      </c>
      <c r="B936" s="23" t="s">
        <v>156</v>
      </c>
      <c r="C936" s="32">
        <v>11102800</v>
      </c>
      <c r="D936" s="24">
        <v>292500</v>
      </c>
    </row>
    <row r="937" spans="1:4" s="4" customFormat="1" x14ac:dyDescent="0.2">
      <c r="A937" s="22">
        <v>511500</v>
      </c>
      <c r="B937" s="23" t="s">
        <v>222</v>
      </c>
      <c r="C937" s="32">
        <v>12000</v>
      </c>
      <c r="D937" s="32">
        <v>0</v>
      </c>
    </row>
    <row r="938" spans="1:4" s="4" customFormat="1" x14ac:dyDescent="0.2">
      <c r="A938" s="22">
        <v>511700</v>
      </c>
      <c r="B938" s="23" t="s">
        <v>352</v>
      </c>
      <c r="C938" s="32">
        <v>16000</v>
      </c>
      <c r="D938" s="32">
        <v>0</v>
      </c>
    </row>
    <row r="939" spans="1:4" s="29" customFormat="1" x14ac:dyDescent="0.2">
      <c r="A939" s="66">
        <v>513000</v>
      </c>
      <c r="B939" s="25" t="s">
        <v>161</v>
      </c>
      <c r="C939" s="19">
        <f t="shared" ref="C939" si="153">C940</f>
        <v>2000</v>
      </c>
      <c r="D939" s="32">
        <v>0</v>
      </c>
    </row>
    <row r="940" spans="1:4" s="4" customFormat="1" x14ac:dyDescent="0.2">
      <c r="A940" s="22">
        <v>513700</v>
      </c>
      <c r="B940" s="23" t="s">
        <v>353</v>
      </c>
      <c r="C940" s="32">
        <v>2000</v>
      </c>
      <c r="D940" s="32">
        <v>0</v>
      </c>
    </row>
    <row r="941" spans="1:4" s="31" customFormat="1" x14ac:dyDescent="0.2">
      <c r="A941" s="20">
        <v>516000</v>
      </c>
      <c r="B941" s="25" t="s">
        <v>163</v>
      </c>
      <c r="C941" s="71">
        <f t="shared" ref="C941" si="154">C942</f>
        <v>500000</v>
      </c>
      <c r="D941" s="71">
        <f>D942</f>
        <v>0</v>
      </c>
    </row>
    <row r="942" spans="1:4" s="31" customFormat="1" x14ac:dyDescent="0.2">
      <c r="A942" s="22">
        <v>516100</v>
      </c>
      <c r="B942" s="23" t="s">
        <v>163</v>
      </c>
      <c r="C942" s="32">
        <v>500000</v>
      </c>
      <c r="D942" s="32">
        <v>0</v>
      </c>
    </row>
    <row r="943" spans="1:4" s="29" customFormat="1" x14ac:dyDescent="0.2">
      <c r="A943" s="20">
        <v>620000</v>
      </c>
      <c r="B943" s="25" t="s">
        <v>179</v>
      </c>
      <c r="C943" s="19">
        <f t="shared" ref="C943" si="155">C944</f>
        <v>1892600</v>
      </c>
      <c r="D943" s="19">
        <f t="shared" ref="D943" si="156">D944</f>
        <v>0</v>
      </c>
    </row>
    <row r="944" spans="1:4" s="29" customFormat="1" x14ac:dyDescent="0.2">
      <c r="A944" s="20">
        <v>621000</v>
      </c>
      <c r="B944" s="25" t="s">
        <v>119</v>
      </c>
      <c r="C944" s="19">
        <f>0+C945</f>
        <v>1892600</v>
      </c>
      <c r="D944" s="19">
        <f>0+D945</f>
        <v>0</v>
      </c>
    </row>
    <row r="945" spans="1:4" s="31" customFormat="1" x14ac:dyDescent="0.2">
      <c r="A945" s="26">
        <v>621900</v>
      </c>
      <c r="B945" s="23" t="s">
        <v>183</v>
      </c>
      <c r="C945" s="32">
        <v>1892600</v>
      </c>
      <c r="D945" s="32">
        <v>0</v>
      </c>
    </row>
    <row r="946" spans="1:4" s="29" customFormat="1" x14ac:dyDescent="0.2">
      <c r="A946" s="20">
        <v>630000</v>
      </c>
      <c r="B946" s="25" t="s">
        <v>191</v>
      </c>
      <c r="C946" s="19">
        <f>C947+C949</f>
        <v>2450000</v>
      </c>
      <c r="D946" s="19">
        <f>D947+D949</f>
        <v>150000</v>
      </c>
    </row>
    <row r="947" spans="1:4" s="29" customFormat="1" x14ac:dyDescent="0.2">
      <c r="A947" s="20">
        <v>631000</v>
      </c>
      <c r="B947" s="25" t="s">
        <v>125</v>
      </c>
      <c r="C947" s="19">
        <f>C948+0+0</f>
        <v>150000</v>
      </c>
      <c r="D947" s="19">
        <f>D948+0+0</f>
        <v>0</v>
      </c>
    </row>
    <row r="948" spans="1:4" s="31" customFormat="1" x14ac:dyDescent="0.2">
      <c r="A948" s="22">
        <v>631100</v>
      </c>
      <c r="B948" s="23" t="s">
        <v>193</v>
      </c>
      <c r="C948" s="32">
        <v>150000</v>
      </c>
      <c r="D948" s="32">
        <v>0</v>
      </c>
    </row>
    <row r="949" spans="1:4" s="29" customFormat="1" x14ac:dyDescent="0.2">
      <c r="A949" s="20">
        <v>638000</v>
      </c>
      <c r="B949" s="25" t="s">
        <v>126</v>
      </c>
      <c r="C949" s="19">
        <f t="shared" ref="C949" si="157">C950</f>
        <v>2300000</v>
      </c>
      <c r="D949" s="19">
        <f t="shared" ref="D949" si="158">D950</f>
        <v>150000</v>
      </c>
    </row>
    <row r="950" spans="1:4" s="31" customFormat="1" x14ac:dyDescent="0.2">
      <c r="A950" s="22">
        <v>638100</v>
      </c>
      <c r="B950" s="23" t="s">
        <v>196</v>
      </c>
      <c r="C950" s="32">
        <v>2300000</v>
      </c>
      <c r="D950" s="24">
        <v>150000</v>
      </c>
    </row>
    <row r="951" spans="1:4" s="4" customFormat="1" x14ac:dyDescent="0.2">
      <c r="A951" s="63"/>
      <c r="B951" s="57" t="s">
        <v>230</v>
      </c>
      <c r="C951" s="61">
        <f>C907+C932+C946+0+C943</f>
        <v>276844900</v>
      </c>
      <c r="D951" s="61">
        <f>D907+D932+D946+0+D943</f>
        <v>1346300</v>
      </c>
    </row>
    <row r="952" spans="1:4" s="4" customFormat="1" x14ac:dyDescent="0.2">
      <c r="A952" s="40"/>
      <c r="B952" s="72"/>
      <c r="C952" s="41"/>
      <c r="D952" s="41"/>
    </row>
    <row r="953" spans="1:4" s="4" customFormat="1" x14ac:dyDescent="0.2">
      <c r="A953" s="17"/>
      <c r="B953" s="18"/>
      <c r="C953" s="24"/>
      <c r="D953" s="24"/>
    </row>
    <row r="954" spans="1:4" s="4" customFormat="1" x14ac:dyDescent="0.2">
      <c r="A954" s="22" t="s">
        <v>563</v>
      </c>
      <c r="B954" s="25"/>
      <c r="C954" s="24"/>
      <c r="D954" s="24"/>
    </row>
    <row r="955" spans="1:4" s="4" customFormat="1" x14ac:dyDescent="0.2">
      <c r="A955" s="22" t="s">
        <v>241</v>
      </c>
      <c r="B955" s="25"/>
      <c r="C955" s="24"/>
      <c r="D955" s="24"/>
    </row>
    <row r="956" spans="1:4" s="4" customFormat="1" x14ac:dyDescent="0.2">
      <c r="A956" s="22" t="s">
        <v>329</v>
      </c>
      <c r="B956" s="25"/>
      <c r="C956" s="24"/>
      <c r="D956" s="24"/>
    </row>
    <row r="957" spans="1:4" s="4" customFormat="1" x14ac:dyDescent="0.2">
      <c r="A957" s="22" t="s">
        <v>525</v>
      </c>
      <c r="B957" s="25"/>
      <c r="C957" s="24"/>
      <c r="D957" s="24"/>
    </row>
    <row r="958" spans="1:4" s="4" customFormat="1" x14ac:dyDescent="0.2">
      <c r="A958" s="22"/>
      <c r="B958" s="53"/>
      <c r="C958" s="41"/>
      <c r="D958" s="41"/>
    </row>
    <row r="959" spans="1:4" s="4" customFormat="1" x14ac:dyDescent="0.2">
      <c r="A959" s="20">
        <v>410000</v>
      </c>
      <c r="B959" s="21" t="s">
        <v>87</v>
      </c>
      <c r="C959" s="19">
        <f>C960+C965+C983+0+C981+0</f>
        <v>7990699.9979247339</v>
      </c>
      <c r="D959" s="19">
        <f>D960+D965+D983+0+D981+0</f>
        <v>0</v>
      </c>
    </row>
    <row r="960" spans="1:4" s="4" customFormat="1" x14ac:dyDescent="0.2">
      <c r="A960" s="20">
        <v>411000</v>
      </c>
      <c r="B960" s="21" t="s">
        <v>201</v>
      </c>
      <c r="C960" s="19">
        <f>SUM(C961:C964)</f>
        <v>3206000</v>
      </c>
      <c r="D960" s="19">
        <f>SUM(D961:D964)</f>
        <v>0</v>
      </c>
    </row>
    <row r="961" spans="1:4" s="4" customFormat="1" x14ac:dyDescent="0.2">
      <c r="A961" s="22">
        <v>411100</v>
      </c>
      <c r="B961" s="23" t="s">
        <v>88</v>
      </c>
      <c r="C961" s="32">
        <v>2907000</v>
      </c>
      <c r="D961" s="32">
        <v>0</v>
      </c>
    </row>
    <row r="962" spans="1:4" s="4" customFormat="1" x14ac:dyDescent="0.2">
      <c r="A962" s="22">
        <v>411200</v>
      </c>
      <c r="B962" s="23" t="s">
        <v>214</v>
      </c>
      <c r="C962" s="32">
        <v>91000</v>
      </c>
      <c r="D962" s="32">
        <v>0</v>
      </c>
    </row>
    <row r="963" spans="1:4" s="4" customFormat="1" ht="40.5" x14ac:dyDescent="0.2">
      <c r="A963" s="22">
        <v>411300</v>
      </c>
      <c r="B963" s="23" t="s">
        <v>89</v>
      </c>
      <c r="C963" s="32">
        <v>185000</v>
      </c>
      <c r="D963" s="32">
        <v>0</v>
      </c>
    </row>
    <row r="964" spans="1:4" s="4" customFormat="1" x14ac:dyDescent="0.2">
      <c r="A964" s="22">
        <v>411400</v>
      </c>
      <c r="B964" s="23" t="s">
        <v>90</v>
      </c>
      <c r="C964" s="32">
        <v>23000</v>
      </c>
      <c r="D964" s="32">
        <v>0</v>
      </c>
    </row>
    <row r="965" spans="1:4" s="4" customFormat="1" x14ac:dyDescent="0.2">
      <c r="A965" s="20">
        <v>412000</v>
      </c>
      <c r="B965" s="25" t="s">
        <v>206</v>
      </c>
      <c r="C965" s="19">
        <f>SUM(C966:C980)</f>
        <v>4279999.9979247339</v>
      </c>
      <c r="D965" s="19">
        <f>SUM(D966:D980)</f>
        <v>0</v>
      </c>
    </row>
    <row r="966" spans="1:4" s="4" customFormat="1" x14ac:dyDescent="0.2">
      <c r="A966" s="22">
        <v>412100</v>
      </c>
      <c r="B966" s="23" t="s">
        <v>91</v>
      </c>
      <c r="C966" s="32">
        <v>8000</v>
      </c>
      <c r="D966" s="32">
        <v>0</v>
      </c>
    </row>
    <row r="967" spans="1:4" s="4" customFormat="1" x14ac:dyDescent="0.2">
      <c r="A967" s="22">
        <v>412200</v>
      </c>
      <c r="B967" s="23" t="s">
        <v>215</v>
      </c>
      <c r="C967" s="32">
        <v>73000</v>
      </c>
      <c r="D967" s="32">
        <v>0</v>
      </c>
    </row>
    <row r="968" spans="1:4" s="4" customFormat="1" x14ac:dyDescent="0.2">
      <c r="A968" s="22">
        <v>412300</v>
      </c>
      <c r="B968" s="23" t="s">
        <v>92</v>
      </c>
      <c r="C968" s="32">
        <v>24999.997924733507</v>
      </c>
      <c r="D968" s="32">
        <v>0</v>
      </c>
    </row>
    <row r="969" spans="1:4" s="4" customFormat="1" x14ac:dyDescent="0.2">
      <c r="A969" s="22">
        <v>412500</v>
      </c>
      <c r="B969" s="23" t="s">
        <v>94</v>
      </c>
      <c r="C969" s="32">
        <v>14000</v>
      </c>
      <c r="D969" s="32">
        <v>0</v>
      </c>
    </row>
    <row r="970" spans="1:4" s="4" customFormat="1" x14ac:dyDescent="0.2">
      <c r="A970" s="22">
        <v>412600</v>
      </c>
      <c r="B970" s="23" t="s">
        <v>216</v>
      </c>
      <c r="C970" s="32">
        <v>48000</v>
      </c>
      <c r="D970" s="32">
        <v>0</v>
      </c>
    </row>
    <row r="971" spans="1:4" s="4" customFormat="1" x14ac:dyDescent="0.2">
      <c r="A971" s="22">
        <v>412700</v>
      </c>
      <c r="B971" s="23" t="s">
        <v>203</v>
      </c>
      <c r="C971" s="32">
        <v>3713000</v>
      </c>
      <c r="D971" s="32">
        <v>0</v>
      </c>
    </row>
    <row r="972" spans="1:4" s="4" customFormat="1" x14ac:dyDescent="0.2">
      <c r="A972" s="22">
        <v>412700</v>
      </c>
      <c r="B972" s="23" t="s">
        <v>564</v>
      </c>
      <c r="C972" s="32">
        <v>40000</v>
      </c>
      <c r="D972" s="32">
        <v>0</v>
      </c>
    </row>
    <row r="973" spans="1:4" s="4" customFormat="1" x14ac:dyDescent="0.2">
      <c r="A973" s="22">
        <v>412700</v>
      </c>
      <c r="B973" s="23" t="s">
        <v>565</v>
      </c>
      <c r="C973" s="32">
        <v>0</v>
      </c>
      <c r="D973" s="32">
        <v>0</v>
      </c>
    </row>
    <row r="974" spans="1:4" s="4" customFormat="1" x14ac:dyDescent="0.2">
      <c r="A974" s="22">
        <v>412700</v>
      </c>
      <c r="B974" s="23" t="s">
        <v>354</v>
      </c>
      <c r="C974" s="32">
        <v>95600</v>
      </c>
      <c r="D974" s="32">
        <v>0</v>
      </c>
    </row>
    <row r="975" spans="1:4" s="4" customFormat="1" x14ac:dyDescent="0.2">
      <c r="A975" s="22">
        <v>412900</v>
      </c>
      <c r="B975" s="27" t="s">
        <v>526</v>
      </c>
      <c r="C975" s="32">
        <v>3200</v>
      </c>
      <c r="D975" s="32">
        <v>0</v>
      </c>
    </row>
    <row r="976" spans="1:4" s="4" customFormat="1" x14ac:dyDescent="0.2">
      <c r="A976" s="22">
        <v>412900</v>
      </c>
      <c r="B976" s="27" t="s">
        <v>293</v>
      </c>
      <c r="C976" s="32">
        <v>199000.00000000009</v>
      </c>
      <c r="D976" s="32">
        <v>0</v>
      </c>
    </row>
    <row r="977" spans="1:4" s="4" customFormat="1" x14ac:dyDescent="0.2">
      <c r="A977" s="22">
        <v>412900</v>
      </c>
      <c r="B977" s="27" t="s">
        <v>311</v>
      </c>
      <c r="C977" s="32">
        <v>4000</v>
      </c>
      <c r="D977" s="32">
        <v>0</v>
      </c>
    </row>
    <row r="978" spans="1:4" s="4" customFormat="1" x14ac:dyDescent="0.2">
      <c r="A978" s="22">
        <v>412900</v>
      </c>
      <c r="B978" s="27" t="s">
        <v>566</v>
      </c>
      <c r="C978" s="32">
        <v>47100</v>
      </c>
      <c r="D978" s="32">
        <v>0</v>
      </c>
    </row>
    <row r="979" spans="1:4" s="4" customFormat="1" x14ac:dyDescent="0.2">
      <c r="A979" s="22">
        <v>412900</v>
      </c>
      <c r="B979" s="27" t="s">
        <v>312</v>
      </c>
      <c r="C979" s="32">
        <v>3600</v>
      </c>
      <c r="D979" s="32">
        <v>0</v>
      </c>
    </row>
    <row r="980" spans="1:4" s="4" customFormat="1" x14ac:dyDescent="0.2">
      <c r="A980" s="22">
        <v>412900</v>
      </c>
      <c r="B980" s="23" t="s">
        <v>313</v>
      </c>
      <c r="C980" s="32">
        <v>6500</v>
      </c>
      <c r="D980" s="32">
        <v>0</v>
      </c>
    </row>
    <row r="981" spans="1:4" s="29" customFormat="1" x14ac:dyDescent="0.2">
      <c r="A981" s="20">
        <v>414000</v>
      </c>
      <c r="B981" s="25" t="s">
        <v>104</v>
      </c>
      <c r="C981" s="19">
        <f>C982+0</f>
        <v>50000</v>
      </c>
      <c r="D981" s="19">
        <f>D982+0</f>
        <v>0</v>
      </c>
    </row>
    <row r="982" spans="1:4" s="4" customFormat="1" x14ac:dyDescent="0.2">
      <c r="A982" s="22">
        <v>414100</v>
      </c>
      <c r="B982" s="23" t="s">
        <v>355</v>
      </c>
      <c r="C982" s="32">
        <v>50000</v>
      </c>
      <c r="D982" s="32">
        <v>0</v>
      </c>
    </row>
    <row r="983" spans="1:4" s="29" customFormat="1" x14ac:dyDescent="0.2">
      <c r="A983" s="20">
        <v>415000</v>
      </c>
      <c r="B983" s="25" t="s">
        <v>50</v>
      </c>
      <c r="C983" s="19">
        <f>SUM(C984:C989)</f>
        <v>454700</v>
      </c>
      <c r="D983" s="19">
        <f>SUM(D984:D989)</f>
        <v>0</v>
      </c>
    </row>
    <row r="984" spans="1:4" s="4" customFormat="1" x14ac:dyDescent="0.2">
      <c r="A984" s="22">
        <v>415200</v>
      </c>
      <c r="B984" s="23" t="s">
        <v>356</v>
      </c>
      <c r="C984" s="32">
        <v>50000</v>
      </c>
      <c r="D984" s="32">
        <v>0</v>
      </c>
    </row>
    <row r="985" spans="1:4" s="4" customFormat="1" x14ac:dyDescent="0.2">
      <c r="A985" s="22">
        <v>415200</v>
      </c>
      <c r="B985" s="23" t="s">
        <v>264</v>
      </c>
      <c r="C985" s="32">
        <v>150000</v>
      </c>
      <c r="D985" s="32">
        <v>0</v>
      </c>
    </row>
    <row r="986" spans="1:4" s="4" customFormat="1" x14ac:dyDescent="0.2">
      <c r="A986" s="22">
        <v>415200</v>
      </c>
      <c r="B986" s="23" t="s">
        <v>265</v>
      </c>
      <c r="C986" s="32">
        <v>100000</v>
      </c>
      <c r="D986" s="32">
        <v>0</v>
      </c>
    </row>
    <row r="987" spans="1:4" s="4" customFormat="1" x14ac:dyDescent="0.2">
      <c r="A987" s="22">
        <v>415200</v>
      </c>
      <c r="B987" s="23" t="s">
        <v>567</v>
      </c>
      <c r="C987" s="32">
        <v>24000</v>
      </c>
      <c r="D987" s="32">
        <v>0</v>
      </c>
    </row>
    <row r="988" spans="1:4" s="4" customFormat="1" x14ac:dyDescent="0.2">
      <c r="A988" s="22">
        <v>415200</v>
      </c>
      <c r="B988" s="23" t="s">
        <v>261</v>
      </c>
      <c r="C988" s="32">
        <v>10700</v>
      </c>
      <c r="D988" s="32">
        <v>0</v>
      </c>
    </row>
    <row r="989" spans="1:4" s="4" customFormat="1" x14ac:dyDescent="0.2">
      <c r="A989" s="22">
        <v>415200</v>
      </c>
      <c r="B989" s="23" t="s">
        <v>266</v>
      </c>
      <c r="C989" s="32">
        <v>120000</v>
      </c>
      <c r="D989" s="32">
        <v>0</v>
      </c>
    </row>
    <row r="990" spans="1:4" s="29" customFormat="1" x14ac:dyDescent="0.2">
      <c r="A990" s="20">
        <v>480000</v>
      </c>
      <c r="B990" s="25" t="s">
        <v>148</v>
      </c>
      <c r="C990" s="19">
        <f>C991+C995</f>
        <v>6019700</v>
      </c>
      <c r="D990" s="19">
        <f>D991+D995</f>
        <v>0</v>
      </c>
    </row>
    <row r="991" spans="1:4" s="29" customFormat="1" x14ac:dyDescent="0.2">
      <c r="A991" s="20">
        <v>487000</v>
      </c>
      <c r="B991" s="25" t="s">
        <v>200</v>
      </c>
      <c r="C991" s="19">
        <f>SUM(C992:C994)</f>
        <v>1216400</v>
      </c>
      <c r="D991" s="19">
        <f>SUM(D992:D994)</f>
        <v>0</v>
      </c>
    </row>
    <row r="992" spans="1:4" s="4" customFormat="1" x14ac:dyDescent="0.2">
      <c r="A992" s="30">
        <v>487300</v>
      </c>
      <c r="B992" s="23" t="s">
        <v>357</v>
      </c>
      <c r="C992" s="32">
        <v>900000</v>
      </c>
      <c r="D992" s="32">
        <v>0</v>
      </c>
    </row>
    <row r="993" spans="1:4" s="4" customFormat="1" x14ac:dyDescent="0.2">
      <c r="A993" s="22">
        <v>487300</v>
      </c>
      <c r="B993" s="23" t="s">
        <v>568</v>
      </c>
      <c r="C993" s="32">
        <v>253400</v>
      </c>
      <c r="D993" s="32">
        <v>0</v>
      </c>
    </row>
    <row r="994" spans="1:4" s="4" customFormat="1" x14ac:dyDescent="0.2">
      <c r="A994" s="22">
        <v>487300</v>
      </c>
      <c r="B994" s="23" t="s">
        <v>495</v>
      </c>
      <c r="C994" s="32">
        <v>62999.999999999993</v>
      </c>
      <c r="D994" s="32">
        <v>0</v>
      </c>
    </row>
    <row r="995" spans="1:4" s="29" customFormat="1" x14ac:dyDescent="0.2">
      <c r="A995" s="20">
        <v>488000</v>
      </c>
      <c r="B995" s="25" t="s">
        <v>103</v>
      </c>
      <c r="C995" s="19">
        <f>SUM(C996:C1001)</f>
        <v>4803300</v>
      </c>
      <c r="D995" s="19">
        <f>SUM(D996:D1001)</f>
        <v>0</v>
      </c>
    </row>
    <row r="996" spans="1:4" s="4" customFormat="1" x14ac:dyDescent="0.2">
      <c r="A996" s="22">
        <v>488100</v>
      </c>
      <c r="B996" s="23" t="s">
        <v>103</v>
      </c>
      <c r="C996" s="32">
        <v>279900</v>
      </c>
      <c r="D996" s="32">
        <v>0</v>
      </c>
    </row>
    <row r="997" spans="1:4" s="4" customFormat="1" x14ac:dyDescent="0.2">
      <c r="A997" s="22">
        <v>488100</v>
      </c>
      <c r="B997" s="23" t="s">
        <v>283</v>
      </c>
      <c r="C997" s="32">
        <v>150000</v>
      </c>
      <c r="D997" s="32">
        <v>0</v>
      </c>
    </row>
    <row r="998" spans="1:4" s="4" customFormat="1" x14ac:dyDescent="0.2">
      <c r="A998" s="22">
        <v>488100</v>
      </c>
      <c r="B998" s="23" t="s">
        <v>284</v>
      </c>
      <c r="C998" s="32">
        <v>1483000</v>
      </c>
      <c r="D998" s="32">
        <v>0</v>
      </c>
    </row>
    <row r="999" spans="1:4" s="4" customFormat="1" x14ac:dyDescent="0.2">
      <c r="A999" s="30">
        <v>488100</v>
      </c>
      <c r="B999" s="23" t="s">
        <v>358</v>
      </c>
      <c r="C999" s="32">
        <v>1890400</v>
      </c>
      <c r="D999" s="32">
        <v>0</v>
      </c>
    </row>
    <row r="1000" spans="1:4" s="4" customFormat="1" ht="40.5" x14ac:dyDescent="0.2">
      <c r="A1000" s="22">
        <v>488100</v>
      </c>
      <c r="B1000" s="23" t="s">
        <v>569</v>
      </c>
      <c r="C1000" s="32">
        <v>450000</v>
      </c>
      <c r="D1000" s="32">
        <v>0</v>
      </c>
    </row>
    <row r="1001" spans="1:4" s="4" customFormat="1" x14ac:dyDescent="0.2">
      <c r="A1001" s="22">
        <v>488100</v>
      </c>
      <c r="B1001" s="23" t="s">
        <v>570</v>
      </c>
      <c r="C1001" s="32">
        <v>550000</v>
      </c>
      <c r="D1001" s="32">
        <v>0</v>
      </c>
    </row>
    <row r="1002" spans="1:4" s="4" customFormat="1" x14ac:dyDescent="0.2">
      <c r="A1002" s="20">
        <v>510000</v>
      </c>
      <c r="B1002" s="25" t="s">
        <v>152</v>
      </c>
      <c r="C1002" s="19">
        <f>C1003+C1005+0</f>
        <v>2099500</v>
      </c>
      <c r="D1002" s="19">
        <f>D1003+D1005+0</f>
        <v>0</v>
      </c>
    </row>
    <row r="1003" spans="1:4" s="4" customFormat="1" x14ac:dyDescent="0.2">
      <c r="A1003" s="20">
        <v>511000</v>
      </c>
      <c r="B1003" s="25" t="s">
        <v>153</v>
      </c>
      <c r="C1003" s="19">
        <f>SUM(C1004:C1004)</f>
        <v>2095000</v>
      </c>
      <c r="D1003" s="19">
        <f>SUM(D1004:D1004)</f>
        <v>0</v>
      </c>
    </row>
    <row r="1004" spans="1:4" s="4" customFormat="1" x14ac:dyDescent="0.2">
      <c r="A1004" s="22">
        <v>511300</v>
      </c>
      <c r="B1004" s="23" t="s">
        <v>156</v>
      </c>
      <c r="C1004" s="32">
        <v>2095000</v>
      </c>
      <c r="D1004" s="32">
        <v>0</v>
      </c>
    </row>
    <row r="1005" spans="1:4" s="4" customFormat="1" x14ac:dyDescent="0.2">
      <c r="A1005" s="20">
        <v>516000</v>
      </c>
      <c r="B1005" s="25" t="s">
        <v>163</v>
      </c>
      <c r="C1005" s="19">
        <f t="shared" ref="C1005" si="159">SUM(C1006)</f>
        <v>4500</v>
      </c>
      <c r="D1005" s="19">
        <f t="shared" ref="D1005" si="160">SUM(D1006)</f>
        <v>0</v>
      </c>
    </row>
    <row r="1006" spans="1:4" s="4" customFormat="1" x14ac:dyDescent="0.2">
      <c r="A1006" s="22">
        <v>516100</v>
      </c>
      <c r="B1006" s="23" t="s">
        <v>163</v>
      </c>
      <c r="C1006" s="32">
        <v>4500</v>
      </c>
      <c r="D1006" s="32">
        <v>0</v>
      </c>
    </row>
    <row r="1007" spans="1:4" s="29" customFormat="1" x14ac:dyDescent="0.2">
      <c r="A1007" s="20">
        <v>630000</v>
      </c>
      <c r="B1007" s="25" t="s">
        <v>191</v>
      </c>
      <c r="C1007" s="19">
        <f>0+C1008</f>
        <v>120000</v>
      </c>
      <c r="D1007" s="19">
        <f>0+D1008</f>
        <v>0</v>
      </c>
    </row>
    <row r="1008" spans="1:4" s="29" customFormat="1" x14ac:dyDescent="0.2">
      <c r="A1008" s="20">
        <v>638000</v>
      </c>
      <c r="B1008" s="25" t="s">
        <v>126</v>
      </c>
      <c r="C1008" s="19">
        <f t="shared" ref="C1008" si="161">C1009</f>
        <v>120000</v>
      </c>
      <c r="D1008" s="19">
        <f t="shared" ref="D1008" si="162">D1009</f>
        <v>0</v>
      </c>
    </row>
    <row r="1009" spans="1:4" s="4" customFormat="1" x14ac:dyDescent="0.2">
      <c r="A1009" s="22">
        <v>638100</v>
      </c>
      <c r="B1009" s="23" t="s">
        <v>196</v>
      </c>
      <c r="C1009" s="32">
        <v>120000</v>
      </c>
      <c r="D1009" s="32">
        <v>0</v>
      </c>
    </row>
    <row r="1010" spans="1:4" s="4" customFormat="1" x14ac:dyDescent="0.2">
      <c r="A1010" s="63"/>
      <c r="B1010" s="57" t="s">
        <v>230</v>
      </c>
      <c r="C1010" s="61">
        <f>C959+C990+C1002+C1007+0</f>
        <v>16229899.997924734</v>
      </c>
      <c r="D1010" s="61">
        <f>D959+D990+D1002+D1007+0</f>
        <v>0</v>
      </c>
    </row>
    <row r="1011" spans="1:4" s="4" customFormat="1" x14ac:dyDescent="0.2">
      <c r="A1011" s="40"/>
      <c r="B1011" s="18"/>
      <c r="C1011" s="24"/>
      <c r="D1011" s="24"/>
    </row>
    <row r="1012" spans="1:4" s="4" customFormat="1" x14ac:dyDescent="0.2">
      <c r="A1012" s="17"/>
      <c r="B1012" s="18"/>
      <c r="C1012" s="24"/>
      <c r="D1012" s="24"/>
    </row>
    <row r="1013" spans="1:4" s="4" customFormat="1" x14ac:dyDescent="0.2">
      <c r="A1013" s="22" t="s">
        <v>571</v>
      </c>
      <c r="B1013" s="25"/>
      <c r="C1013" s="24"/>
      <c r="D1013" s="24"/>
    </row>
    <row r="1014" spans="1:4" s="4" customFormat="1" x14ac:dyDescent="0.2">
      <c r="A1014" s="22" t="s">
        <v>241</v>
      </c>
      <c r="B1014" s="25"/>
      <c r="C1014" s="24"/>
      <c r="D1014" s="24"/>
    </row>
    <row r="1015" spans="1:4" s="4" customFormat="1" x14ac:dyDescent="0.2">
      <c r="A1015" s="22" t="s">
        <v>330</v>
      </c>
      <c r="B1015" s="25"/>
      <c r="C1015" s="24"/>
      <c r="D1015" s="24"/>
    </row>
    <row r="1016" spans="1:4" s="4" customFormat="1" x14ac:dyDescent="0.2">
      <c r="A1016" s="22" t="s">
        <v>572</v>
      </c>
      <c r="B1016" s="25"/>
      <c r="C1016" s="24"/>
      <c r="D1016" s="24"/>
    </row>
    <row r="1017" spans="1:4" s="4" customFormat="1" x14ac:dyDescent="0.2">
      <c r="A1017" s="22"/>
      <c r="B1017" s="53"/>
      <c r="C1017" s="41"/>
      <c r="D1017" s="41"/>
    </row>
    <row r="1018" spans="1:4" s="4" customFormat="1" x14ac:dyDescent="0.2">
      <c r="A1018" s="20">
        <v>410000</v>
      </c>
      <c r="B1018" s="21" t="s">
        <v>87</v>
      </c>
      <c r="C1018" s="19">
        <f>C1019+C1024+C1037</f>
        <v>308564800</v>
      </c>
      <c r="D1018" s="19">
        <f>D1019+D1024+D1037</f>
        <v>1180000</v>
      </c>
    </row>
    <row r="1019" spans="1:4" s="4" customFormat="1" x14ac:dyDescent="0.2">
      <c r="A1019" s="20">
        <v>411000</v>
      </c>
      <c r="B1019" s="21" t="s">
        <v>201</v>
      </c>
      <c r="C1019" s="19">
        <f>SUM(C1020:C1023)</f>
        <v>282429000</v>
      </c>
      <c r="D1019" s="19">
        <f>SUM(D1020:D1023)</f>
        <v>25000</v>
      </c>
    </row>
    <row r="1020" spans="1:4" s="4" customFormat="1" x14ac:dyDescent="0.2">
      <c r="A1020" s="22">
        <v>411100</v>
      </c>
      <c r="B1020" s="23" t="s">
        <v>88</v>
      </c>
      <c r="C1020" s="32">
        <v>265500000</v>
      </c>
      <c r="D1020" s="32">
        <v>0</v>
      </c>
    </row>
    <row r="1021" spans="1:4" s="4" customFormat="1" x14ac:dyDescent="0.2">
      <c r="A1021" s="22">
        <v>411200</v>
      </c>
      <c r="B1021" s="23" t="s">
        <v>214</v>
      </c>
      <c r="C1021" s="32">
        <v>9139000</v>
      </c>
      <c r="D1021" s="24">
        <v>25000</v>
      </c>
    </row>
    <row r="1022" spans="1:4" s="4" customFormat="1" ht="40.5" x14ac:dyDescent="0.2">
      <c r="A1022" s="22">
        <v>411300</v>
      </c>
      <c r="B1022" s="23" t="s">
        <v>89</v>
      </c>
      <c r="C1022" s="32">
        <v>6090000.0000000037</v>
      </c>
      <c r="D1022" s="32">
        <v>0</v>
      </c>
    </row>
    <row r="1023" spans="1:4" s="4" customFormat="1" x14ac:dyDescent="0.2">
      <c r="A1023" s="22">
        <v>411400</v>
      </c>
      <c r="B1023" s="23" t="s">
        <v>90</v>
      </c>
      <c r="C1023" s="32">
        <v>1700000.0000000033</v>
      </c>
      <c r="D1023" s="32">
        <v>0</v>
      </c>
    </row>
    <row r="1024" spans="1:4" s="4" customFormat="1" x14ac:dyDescent="0.2">
      <c r="A1024" s="20">
        <v>412000</v>
      </c>
      <c r="B1024" s="25" t="s">
        <v>206</v>
      </c>
      <c r="C1024" s="19">
        <f>SUM(C1025:C1036)</f>
        <v>21335800.000000007</v>
      </c>
      <c r="D1024" s="19">
        <f>SUM(D1025:D1036)</f>
        <v>1155000</v>
      </c>
    </row>
    <row r="1025" spans="1:4" s="4" customFormat="1" x14ac:dyDescent="0.2">
      <c r="A1025" s="22">
        <v>412100</v>
      </c>
      <c r="B1025" s="23" t="s">
        <v>91</v>
      </c>
      <c r="C1025" s="32">
        <v>6000</v>
      </c>
      <c r="D1025" s="24">
        <v>5000</v>
      </c>
    </row>
    <row r="1026" spans="1:4" s="4" customFormat="1" x14ac:dyDescent="0.2">
      <c r="A1026" s="22">
        <v>412200</v>
      </c>
      <c r="B1026" s="23" t="s">
        <v>215</v>
      </c>
      <c r="C1026" s="32">
        <v>8154800.0000000028</v>
      </c>
      <c r="D1026" s="24">
        <f>70000+50000+60000</f>
        <v>180000</v>
      </c>
    </row>
    <row r="1027" spans="1:4" s="4" customFormat="1" x14ac:dyDescent="0.2">
      <c r="A1027" s="22">
        <v>412300</v>
      </c>
      <c r="B1027" s="23" t="s">
        <v>92</v>
      </c>
      <c r="C1027" s="32">
        <v>1100000</v>
      </c>
      <c r="D1027" s="24">
        <v>100000</v>
      </c>
    </row>
    <row r="1028" spans="1:4" s="4" customFormat="1" x14ac:dyDescent="0.2">
      <c r="A1028" s="22">
        <v>412300</v>
      </c>
      <c r="B1028" s="23" t="s">
        <v>300</v>
      </c>
      <c r="C1028" s="32">
        <v>5720000.0000000009</v>
      </c>
      <c r="D1028" s="32">
        <v>0</v>
      </c>
    </row>
    <row r="1029" spans="1:4" s="4" customFormat="1" x14ac:dyDescent="0.2">
      <c r="A1029" s="22">
        <v>412400</v>
      </c>
      <c r="B1029" s="23" t="s">
        <v>93</v>
      </c>
      <c r="C1029" s="32">
        <v>430000</v>
      </c>
      <c r="D1029" s="24">
        <v>180000</v>
      </c>
    </row>
    <row r="1030" spans="1:4" s="4" customFormat="1" x14ac:dyDescent="0.2">
      <c r="A1030" s="22">
        <v>412500</v>
      </c>
      <c r="B1030" s="23" t="s">
        <v>94</v>
      </c>
      <c r="C1030" s="32">
        <v>700000</v>
      </c>
      <c r="D1030" s="24">
        <v>250000</v>
      </c>
    </row>
    <row r="1031" spans="1:4" s="4" customFormat="1" x14ac:dyDescent="0.2">
      <c r="A1031" s="22">
        <v>412600</v>
      </c>
      <c r="B1031" s="23" t="s">
        <v>216</v>
      </c>
      <c r="C1031" s="32">
        <v>250000</v>
      </c>
      <c r="D1031" s="24">
        <v>60000</v>
      </c>
    </row>
    <row r="1032" spans="1:4" s="4" customFormat="1" x14ac:dyDescent="0.2">
      <c r="A1032" s="22">
        <v>412700</v>
      </c>
      <c r="B1032" s="23" t="s">
        <v>203</v>
      </c>
      <c r="C1032" s="32">
        <v>620000</v>
      </c>
      <c r="D1032" s="24">
        <v>80000</v>
      </c>
    </row>
    <row r="1033" spans="1:4" s="4" customFormat="1" x14ac:dyDescent="0.2">
      <c r="A1033" s="22">
        <v>412900</v>
      </c>
      <c r="B1033" s="27" t="s">
        <v>293</v>
      </c>
      <c r="C1033" s="32">
        <v>3700000.0000000037</v>
      </c>
      <c r="D1033" s="32">
        <v>0</v>
      </c>
    </row>
    <row r="1034" spans="1:4" s="4" customFormat="1" x14ac:dyDescent="0.2">
      <c r="A1034" s="22">
        <v>412900</v>
      </c>
      <c r="B1034" s="27" t="s">
        <v>312</v>
      </c>
      <c r="C1034" s="32">
        <v>25000</v>
      </c>
      <c r="D1034" s="32">
        <v>0</v>
      </c>
    </row>
    <row r="1035" spans="1:4" s="4" customFormat="1" x14ac:dyDescent="0.2">
      <c r="A1035" s="22">
        <v>412900</v>
      </c>
      <c r="B1035" s="23" t="s">
        <v>313</v>
      </c>
      <c r="C1035" s="32">
        <v>550000</v>
      </c>
      <c r="D1035" s="32">
        <v>0</v>
      </c>
    </row>
    <row r="1036" spans="1:4" s="4" customFormat="1" x14ac:dyDescent="0.2">
      <c r="A1036" s="22">
        <v>412900</v>
      </c>
      <c r="B1036" s="23" t="s">
        <v>295</v>
      </c>
      <c r="C1036" s="32">
        <v>80000</v>
      </c>
      <c r="D1036" s="24">
        <f>110000+190000</f>
        <v>300000</v>
      </c>
    </row>
    <row r="1037" spans="1:4" s="29" customFormat="1" x14ac:dyDescent="0.2">
      <c r="A1037" s="20">
        <v>416000</v>
      </c>
      <c r="B1037" s="25" t="s">
        <v>208</v>
      </c>
      <c r="C1037" s="19">
        <f>SUM(C1038:C1038)</f>
        <v>4800000</v>
      </c>
      <c r="D1037" s="19">
        <f>SUM(D1038:D1038)</f>
        <v>0</v>
      </c>
    </row>
    <row r="1038" spans="1:4" s="4" customFormat="1" x14ac:dyDescent="0.2">
      <c r="A1038" s="22">
        <v>416300</v>
      </c>
      <c r="B1038" s="23" t="s">
        <v>496</v>
      </c>
      <c r="C1038" s="32">
        <v>4800000</v>
      </c>
      <c r="D1038" s="32">
        <v>0</v>
      </c>
    </row>
    <row r="1039" spans="1:4" s="4" customFormat="1" x14ac:dyDescent="0.2">
      <c r="A1039" s="20">
        <v>510000</v>
      </c>
      <c r="B1039" s="25" t="s">
        <v>152</v>
      </c>
      <c r="C1039" s="19">
        <f>C1040+C1045</f>
        <v>580300</v>
      </c>
      <c r="D1039" s="19">
        <f>D1040+D1045</f>
        <v>435000</v>
      </c>
    </row>
    <row r="1040" spans="1:4" s="4" customFormat="1" x14ac:dyDescent="0.2">
      <c r="A1040" s="20">
        <v>511000</v>
      </c>
      <c r="B1040" s="25" t="s">
        <v>153</v>
      </c>
      <c r="C1040" s="19">
        <f>SUM(C1041:C1044)</f>
        <v>580300</v>
      </c>
      <c r="D1040" s="19">
        <f>SUM(D1041:D1044)</f>
        <v>425000</v>
      </c>
    </row>
    <row r="1041" spans="1:4" s="4" customFormat="1" x14ac:dyDescent="0.2">
      <c r="A1041" s="30">
        <v>511100</v>
      </c>
      <c r="B1041" s="23" t="s">
        <v>154</v>
      </c>
      <c r="C1041" s="32">
        <v>0</v>
      </c>
      <c r="D1041" s="24">
        <v>20000</v>
      </c>
    </row>
    <row r="1042" spans="1:4" s="4" customFormat="1" x14ac:dyDescent="0.2">
      <c r="A1042" s="30">
        <v>511200</v>
      </c>
      <c r="B1042" s="23" t="s">
        <v>155</v>
      </c>
      <c r="C1042" s="32">
        <v>552100</v>
      </c>
      <c r="D1042" s="24">
        <v>100000</v>
      </c>
    </row>
    <row r="1043" spans="1:4" s="4" customFormat="1" x14ac:dyDescent="0.2">
      <c r="A1043" s="22">
        <v>511300</v>
      </c>
      <c r="B1043" s="23" t="s">
        <v>156</v>
      </c>
      <c r="C1043" s="32">
        <v>28200</v>
      </c>
      <c r="D1043" s="24">
        <v>300000</v>
      </c>
    </row>
    <row r="1044" spans="1:4" s="4" customFormat="1" x14ac:dyDescent="0.2">
      <c r="A1044" s="22">
        <v>511400</v>
      </c>
      <c r="B1044" s="23" t="s">
        <v>157</v>
      </c>
      <c r="C1044" s="32">
        <v>0</v>
      </c>
      <c r="D1044" s="24">
        <v>5000</v>
      </c>
    </row>
    <row r="1045" spans="1:4" s="29" customFormat="1" x14ac:dyDescent="0.2">
      <c r="A1045" s="20">
        <v>516000</v>
      </c>
      <c r="B1045" s="25" t="s">
        <v>163</v>
      </c>
      <c r="C1045" s="19">
        <f t="shared" ref="C1045" si="163">C1046</f>
        <v>0</v>
      </c>
      <c r="D1045" s="19">
        <f t="shared" ref="D1045" si="164">D1046</f>
        <v>10000</v>
      </c>
    </row>
    <row r="1046" spans="1:4" s="4" customFormat="1" x14ac:dyDescent="0.2">
      <c r="A1046" s="22">
        <v>516100</v>
      </c>
      <c r="B1046" s="23" t="s">
        <v>163</v>
      </c>
      <c r="C1046" s="32">
        <v>0</v>
      </c>
      <c r="D1046" s="24">
        <v>10000</v>
      </c>
    </row>
    <row r="1047" spans="1:4" s="29" customFormat="1" x14ac:dyDescent="0.2">
      <c r="A1047" s="20">
        <v>630000</v>
      </c>
      <c r="B1047" s="25" t="s">
        <v>191</v>
      </c>
      <c r="C1047" s="19">
        <f>C1048+C1050</f>
        <v>8599999.9999999963</v>
      </c>
      <c r="D1047" s="19">
        <f>D1048+D1050</f>
        <v>0</v>
      </c>
    </row>
    <row r="1048" spans="1:4" s="29" customFormat="1" x14ac:dyDescent="0.2">
      <c r="A1048" s="20">
        <v>631000</v>
      </c>
      <c r="B1048" s="25" t="s">
        <v>125</v>
      </c>
      <c r="C1048" s="19">
        <f t="shared" ref="C1048" si="165">C1049</f>
        <v>100000</v>
      </c>
      <c r="D1048" s="19">
        <f t="shared" ref="D1048" si="166">D1049</f>
        <v>0</v>
      </c>
    </row>
    <row r="1049" spans="1:4" s="4" customFormat="1" x14ac:dyDescent="0.2">
      <c r="A1049" s="22">
        <v>631900</v>
      </c>
      <c r="B1049" s="23" t="s">
        <v>331</v>
      </c>
      <c r="C1049" s="32">
        <v>100000</v>
      </c>
      <c r="D1049" s="32">
        <v>0</v>
      </c>
    </row>
    <row r="1050" spans="1:4" s="29" customFormat="1" x14ac:dyDescent="0.2">
      <c r="A1050" s="20">
        <v>638000</v>
      </c>
      <c r="B1050" s="25" t="s">
        <v>126</v>
      </c>
      <c r="C1050" s="19">
        <f t="shared" ref="C1050" si="167">C1051</f>
        <v>8499999.9999999963</v>
      </c>
      <c r="D1050" s="19">
        <f t="shared" ref="D1050" si="168">D1051</f>
        <v>0</v>
      </c>
    </row>
    <row r="1051" spans="1:4" s="4" customFormat="1" x14ac:dyDescent="0.2">
      <c r="A1051" s="22">
        <v>638100</v>
      </c>
      <c r="B1051" s="23" t="s">
        <v>196</v>
      </c>
      <c r="C1051" s="32">
        <v>8499999.9999999963</v>
      </c>
      <c r="D1051" s="32">
        <v>0</v>
      </c>
    </row>
    <row r="1052" spans="1:4" s="4" customFormat="1" x14ac:dyDescent="0.2">
      <c r="A1052" s="11"/>
      <c r="B1052" s="57" t="s">
        <v>230</v>
      </c>
      <c r="C1052" s="61">
        <f>C1018+C1039+C1047+0</f>
        <v>317745100</v>
      </c>
      <c r="D1052" s="61">
        <f>D1018+D1039+D1047+0</f>
        <v>1615000</v>
      </c>
    </row>
    <row r="1053" spans="1:4" s="4" customFormat="1" x14ac:dyDescent="0.2">
      <c r="A1053" s="14"/>
      <c r="B1053" s="18"/>
      <c r="C1053" s="41"/>
      <c r="D1053" s="41"/>
    </row>
    <row r="1054" spans="1:4" s="4" customFormat="1" x14ac:dyDescent="0.2">
      <c r="A1054" s="17"/>
      <c r="B1054" s="18"/>
      <c r="C1054" s="24"/>
      <c r="D1054" s="24"/>
    </row>
    <row r="1055" spans="1:4" s="4" customFormat="1" x14ac:dyDescent="0.2">
      <c r="A1055" s="22" t="s">
        <v>573</v>
      </c>
      <c r="B1055" s="25"/>
      <c r="C1055" s="24"/>
      <c r="D1055" s="24"/>
    </row>
    <row r="1056" spans="1:4" s="4" customFormat="1" x14ac:dyDescent="0.2">
      <c r="A1056" s="22" t="s">
        <v>241</v>
      </c>
      <c r="B1056" s="25"/>
      <c r="C1056" s="24"/>
      <c r="D1056" s="24"/>
    </row>
    <row r="1057" spans="1:4" s="4" customFormat="1" x14ac:dyDescent="0.2">
      <c r="A1057" s="22" t="s">
        <v>359</v>
      </c>
      <c r="B1057" s="25"/>
      <c r="C1057" s="24"/>
      <c r="D1057" s="24"/>
    </row>
    <row r="1058" spans="1:4" s="4" customFormat="1" x14ac:dyDescent="0.2">
      <c r="A1058" s="22" t="s">
        <v>574</v>
      </c>
      <c r="B1058" s="25"/>
      <c r="C1058" s="24"/>
      <c r="D1058" s="24"/>
    </row>
    <row r="1059" spans="1:4" s="4" customFormat="1" x14ac:dyDescent="0.2">
      <c r="A1059" s="22"/>
      <c r="B1059" s="53"/>
      <c r="C1059" s="41"/>
      <c r="D1059" s="41"/>
    </row>
    <row r="1060" spans="1:4" s="4" customFormat="1" x14ac:dyDescent="0.2">
      <c r="A1060" s="20">
        <v>410000</v>
      </c>
      <c r="B1060" s="21" t="s">
        <v>87</v>
      </c>
      <c r="C1060" s="19">
        <f>C1061+C1066</f>
        <v>112319999.99999994</v>
      </c>
      <c r="D1060" s="19">
        <f>D1061+D1066</f>
        <v>0</v>
      </c>
    </row>
    <row r="1061" spans="1:4" s="4" customFormat="1" x14ac:dyDescent="0.2">
      <c r="A1061" s="20">
        <v>411000</v>
      </c>
      <c r="B1061" s="21" t="s">
        <v>201</v>
      </c>
      <c r="C1061" s="19">
        <f>SUM(C1062:C1065)</f>
        <v>111139999.99999994</v>
      </c>
      <c r="D1061" s="19">
        <f>SUM(D1062:D1065)</f>
        <v>0</v>
      </c>
    </row>
    <row r="1062" spans="1:4" s="4" customFormat="1" x14ac:dyDescent="0.2">
      <c r="A1062" s="22">
        <v>411100</v>
      </c>
      <c r="B1062" s="23" t="s">
        <v>88</v>
      </c>
      <c r="C1062" s="32">
        <v>107499999.99999994</v>
      </c>
      <c r="D1062" s="32">
        <v>0</v>
      </c>
    </row>
    <row r="1063" spans="1:4" s="4" customFormat="1" x14ac:dyDescent="0.2">
      <c r="A1063" s="22">
        <v>411200</v>
      </c>
      <c r="B1063" s="23" t="s">
        <v>214</v>
      </c>
      <c r="C1063" s="32">
        <v>800000</v>
      </c>
      <c r="D1063" s="32">
        <v>0</v>
      </c>
    </row>
    <row r="1064" spans="1:4" s="4" customFormat="1" ht="40.5" x14ac:dyDescent="0.2">
      <c r="A1064" s="22">
        <v>411300</v>
      </c>
      <c r="B1064" s="23" t="s">
        <v>89</v>
      </c>
      <c r="C1064" s="32">
        <v>2089999.9999999967</v>
      </c>
      <c r="D1064" s="32">
        <v>0</v>
      </c>
    </row>
    <row r="1065" spans="1:4" s="4" customFormat="1" x14ac:dyDescent="0.2">
      <c r="A1065" s="22">
        <v>411400</v>
      </c>
      <c r="B1065" s="23" t="s">
        <v>90</v>
      </c>
      <c r="C1065" s="32">
        <v>750000</v>
      </c>
      <c r="D1065" s="32">
        <v>0</v>
      </c>
    </row>
    <row r="1066" spans="1:4" s="4" customFormat="1" x14ac:dyDescent="0.2">
      <c r="A1066" s="20">
        <v>412000</v>
      </c>
      <c r="B1066" s="25" t="s">
        <v>206</v>
      </c>
      <c r="C1066" s="19">
        <f>SUM(C1067:C1068)</f>
        <v>1180000</v>
      </c>
      <c r="D1066" s="19">
        <f>SUM(D1067:D1068)</f>
        <v>0</v>
      </c>
    </row>
    <row r="1067" spans="1:4" s="4" customFormat="1" x14ac:dyDescent="0.2">
      <c r="A1067" s="22">
        <v>412900</v>
      </c>
      <c r="B1067" s="27" t="s">
        <v>293</v>
      </c>
      <c r="C1067" s="32">
        <v>950000</v>
      </c>
      <c r="D1067" s="32">
        <v>0</v>
      </c>
    </row>
    <row r="1068" spans="1:4" s="4" customFormat="1" x14ac:dyDescent="0.2">
      <c r="A1068" s="22">
        <v>412900</v>
      </c>
      <c r="B1068" s="23" t="s">
        <v>313</v>
      </c>
      <c r="C1068" s="32">
        <v>230000</v>
      </c>
      <c r="D1068" s="32">
        <v>0</v>
      </c>
    </row>
    <row r="1069" spans="1:4" s="29" customFormat="1" x14ac:dyDescent="0.2">
      <c r="A1069" s="20">
        <v>510000</v>
      </c>
      <c r="B1069" s="25" t="s">
        <v>152</v>
      </c>
      <c r="C1069" s="19">
        <f t="shared" ref="C1069" si="169">C1070</f>
        <v>315200</v>
      </c>
      <c r="D1069" s="19">
        <f t="shared" ref="D1069" si="170">D1070</f>
        <v>0</v>
      </c>
    </row>
    <row r="1070" spans="1:4" s="29" customFormat="1" x14ac:dyDescent="0.2">
      <c r="A1070" s="20">
        <v>511000</v>
      </c>
      <c r="B1070" s="25" t="s">
        <v>153</v>
      </c>
      <c r="C1070" s="19">
        <f>SUM(C1071:C1071)</f>
        <v>315200</v>
      </c>
      <c r="D1070" s="19">
        <f>SUM(D1071:D1071)</f>
        <v>0</v>
      </c>
    </row>
    <row r="1071" spans="1:4" s="4" customFormat="1" x14ac:dyDescent="0.2">
      <c r="A1071" s="30">
        <v>511200</v>
      </c>
      <c r="B1071" s="23" t="s">
        <v>155</v>
      </c>
      <c r="C1071" s="32">
        <v>315200</v>
      </c>
      <c r="D1071" s="32">
        <v>0</v>
      </c>
    </row>
    <row r="1072" spans="1:4" s="29" customFormat="1" x14ac:dyDescent="0.2">
      <c r="A1072" s="20">
        <v>630000</v>
      </c>
      <c r="B1072" s="25" t="s">
        <v>191</v>
      </c>
      <c r="C1072" s="19">
        <f>0+C1073</f>
        <v>3000000</v>
      </c>
      <c r="D1072" s="19">
        <f>0+D1073</f>
        <v>0</v>
      </c>
    </row>
    <row r="1073" spans="1:4" s="29" customFormat="1" x14ac:dyDescent="0.2">
      <c r="A1073" s="20">
        <v>638000</v>
      </c>
      <c r="B1073" s="25" t="s">
        <v>126</v>
      </c>
      <c r="C1073" s="19">
        <f t="shared" ref="C1073" si="171">C1074</f>
        <v>3000000</v>
      </c>
      <c r="D1073" s="19">
        <f t="shared" ref="D1073" si="172">D1074</f>
        <v>0</v>
      </c>
    </row>
    <row r="1074" spans="1:4" s="4" customFormat="1" x14ac:dyDescent="0.2">
      <c r="A1074" s="22">
        <v>638100</v>
      </c>
      <c r="B1074" s="23" t="s">
        <v>196</v>
      </c>
      <c r="C1074" s="32">
        <v>3000000</v>
      </c>
      <c r="D1074" s="32">
        <v>0</v>
      </c>
    </row>
    <row r="1075" spans="1:4" s="4" customFormat="1" x14ac:dyDescent="0.2">
      <c r="A1075" s="63"/>
      <c r="B1075" s="57" t="s">
        <v>230</v>
      </c>
      <c r="C1075" s="61">
        <f>C1060+C1069+C1072+0</f>
        <v>115635199.99999994</v>
      </c>
      <c r="D1075" s="61">
        <f>D1060+D1069+D1072+0</f>
        <v>0</v>
      </c>
    </row>
    <row r="1076" spans="1:4" s="4" customFormat="1" x14ac:dyDescent="0.2">
      <c r="A1076" s="40"/>
      <c r="B1076" s="18"/>
      <c r="C1076" s="41"/>
      <c r="D1076" s="41"/>
    </row>
    <row r="1077" spans="1:4" s="4" customFormat="1" x14ac:dyDescent="0.2">
      <c r="A1077" s="17"/>
      <c r="B1077" s="18"/>
      <c r="C1077" s="24"/>
      <c r="D1077" s="24"/>
    </row>
    <row r="1078" spans="1:4" s="4" customFormat="1" x14ac:dyDescent="0.2">
      <c r="A1078" s="22" t="s">
        <v>575</v>
      </c>
      <c r="B1078" s="25"/>
      <c r="C1078" s="24"/>
      <c r="D1078" s="24"/>
    </row>
    <row r="1079" spans="1:4" s="4" customFormat="1" x14ac:dyDescent="0.2">
      <c r="A1079" s="22" t="s">
        <v>241</v>
      </c>
      <c r="B1079" s="25"/>
      <c r="C1079" s="24"/>
      <c r="D1079" s="24"/>
    </row>
    <row r="1080" spans="1:4" s="4" customFormat="1" x14ac:dyDescent="0.2">
      <c r="A1080" s="22" t="s">
        <v>333</v>
      </c>
      <c r="B1080" s="25"/>
      <c r="C1080" s="24"/>
      <c r="D1080" s="24"/>
    </row>
    <row r="1081" spans="1:4" s="4" customFormat="1" x14ac:dyDescent="0.2">
      <c r="A1081" s="22" t="s">
        <v>525</v>
      </c>
      <c r="B1081" s="25"/>
      <c r="C1081" s="24"/>
      <c r="D1081" s="24"/>
    </row>
    <row r="1082" spans="1:4" s="4" customFormat="1" x14ac:dyDescent="0.2">
      <c r="A1082" s="22"/>
      <c r="B1082" s="53"/>
      <c r="C1082" s="41"/>
      <c r="D1082" s="41"/>
    </row>
    <row r="1083" spans="1:4" s="4" customFormat="1" x14ac:dyDescent="0.2">
      <c r="A1083" s="20">
        <v>410000</v>
      </c>
      <c r="B1083" s="21" t="s">
        <v>87</v>
      </c>
      <c r="C1083" s="19">
        <f>C1084+C1089+C1103</f>
        <v>2332600.0000000005</v>
      </c>
      <c r="D1083" s="19">
        <f>D1084+D1089+D1103</f>
        <v>0</v>
      </c>
    </row>
    <row r="1084" spans="1:4" s="4" customFormat="1" x14ac:dyDescent="0.2">
      <c r="A1084" s="20">
        <v>411000</v>
      </c>
      <c r="B1084" s="21" t="s">
        <v>201</v>
      </c>
      <c r="C1084" s="19">
        <f>SUM(C1085:C1088)</f>
        <v>1872000</v>
      </c>
      <c r="D1084" s="19">
        <f>SUM(D1085:D1088)</f>
        <v>0</v>
      </c>
    </row>
    <row r="1085" spans="1:4" s="4" customFormat="1" x14ac:dyDescent="0.2">
      <c r="A1085" s="22">
        <v>411100</v>
      </c>
      <c r="B1085" s="23" t="s">
        <v>88</v>
      </c>
      <c r="C1085" s="32">
        <v>1762000</v>
      </c>
      <c r="D1085" s="32">
        <v>0</v>
      </c>
    </row>
    <row r="1086" spans="1:4" s="4" customFormat="1" x14ac:dyDescent="0.2">
      <c r="A1086" s="22">
        <v>411200</v>
      </c>
      <c r="B1086" s="23" t="s">
        <v>214</v>
      </c>
      <c r="C1086" s="32">
        <v>48000</v>
      </c>
      <c r="D1086" s="32">
        <v>0</v>
      </c>
    </row>
    <row r="1087" spans="1:4" s="4" customFormat="1" ht="40.5" x14ac:dyDescent="0.2">
      <c r="A1087" s="22">
        <v>411300</v>
      </c>
      <c r="B1087" s="23" t="s">
        <v>89</v>
      </c>
      <c r="C1087" s="32">
        <v>50000</v>
      </c>
      <c r="D1087" s="32">
        <v>0</v>
      </c>
    </row>
    <row r="1088" spans="1:4" s="4" customFormat="1" x14ac:dyDescent="0.2">
      <c r="A1088" s="22">
        <v>411400</v>
      </c>
      <c r="B1088" s="23" t="s">
        <v>90</v>
      </c>
      <c r="C1088" s="32">
        <v>12000</v>
      </c>
      <c r="D1088" s="32">
        <v>0</v>
      </c>
    </row>
    <row r="1089" spans="1:4" s="4" customFormat="1" x14ac:dyDescent="0.2">
      <c r="A1089" s="20">
        <v>412000</v>
      </c>
      <c r="B1089" s="25" t="s">
        <v>206</v>
      </c>
      <c r="C1089" s="19">
        <f>SUM(C1090:C1102)</f>
        <v>457600.00000000047</v>
      </c>
      <c r="D1089" s="19">
        <f>SUM(D1090:D1102)</f>
        <v>0</v>
      </c>
    </row>
    <row r="1090" spans="1:4" s="4" customFormat="1" x14ac:dyDescent="0.2">
      <c r="A1090" s="30">
        <v>412100</v>
      </c>
      <c r="B1090" s="23" t="s">
        <v>91</v>
      </c>
      <c r="C1090" s="32">
        <v>3000</v>
      </c>
      <c r="D1090" s="32">
        <v>0</v>
      </c>
    </row>
    <row r="1091" spans="1:4" s="4" customFormat="1" x14ac:dyDescent="0.2">
      <c r="A1091" s="22">
        <v>412200</v>
      </c>
      <c r="B1091" s="23" t="s">
        <v>215</v>
      </c>
      <c r="C1091" s="32">
        <v>70000</v>
      </c>
      <c r="D1091" s="32">
        <v>0</v>
      </c>
    </row>
    <row r="1092" spans="1:4" s="4" customFormat="1" x14ac:dyDescent="0.2">
      <c r="A1092" s="22">
        <v>412300</v>
      </c>
      <c r="B1092" s="23" t="s">
        <v>92</v>
      </c>
      <c r="C1092" s="32">
        <v>12000</v>
      </c>
      <c r="D1092" s="32">
        <v>0</v>
      </c>
    </row>
    <row r="1093" spans="1:4" s="4" customFormat="1" x14ac:dyDescent="0.2">
      <c r="A1093" s="22">
        <v>412400</v>
      </c>
      <c r="B1093" s="23" t="s">
        <v>93</v>
      </c>
      <c r="C1093" s="32">
        <v>2000</v>
      </c>
      <c r="D1093" s="32">
        <v>0</v>
      </c>
    </row>
    <row r="1094" spans="1:4" s="4" customFormat="1" x14ac:dyDescent="0.2">
      <c r="A1094" s="22">
        <v>412400</v>
      </c>
      <c r="B1094" s="23" t="s">
        <v>497</v>
      </c>
      <c r="C1094" s="32">
        <v>3000</v>
      </c>
      <c r="D1094" s="32">
        <v>0</v>
      </c>
    </row>
    <row r="1095" spans="1:4" s="4" customFormat="1" x14ac:dyDescent="0.2">
      <c r="A1095" s="22">
        <v>412500</v>
      </c>
      <c r="B1095" s="23" t="s">
        <v>94</v>
      </c>
      <c r="C1095" s="32">
        <v>11000</v>
      </c>
      <c r="D1095" s="32">
        <v>0</v>
      </c>
    </row>
    <row r="1096" spans="1:4" s="4" customFormat="1" x14ac:dyDescent="0.2">
      <c r="A1096" s="22">
        <v>412600</v>
      </c>
      <c r="B1096" s="23" t="s">
        <v>216</v>
      </c>
      <c r="C1096" s="32">
        <v>54000.000000000007</v>
      </c>
      <c r="D1096" s="32">
        <v>0</v>
      </c>
    </row>
    <row r="1097" spans="1:4" s="4" customFormat="1" x14ac:dyDescent="0.2">
      <c r="A1097" s="22">
        <v>412700</v>
      </c>
      <c r="B1097" s="23" t="s">
        <v>203</v>
      </c>
      <c r="C1097" s="32">
        <v>290000.00000000047</v>
      </c>
      <c r="D1097" s="32">
        <v>0</v>
      </c>
    </row>
    <row r="1098" spans="1:4" s="4" customFormat="1" x14ac:dyDescent="0.2">
      <c r="A1098" s="22">
        <v>412900</v>
      </c>
      <c r="B1098" s="23" t="s">
        <v>293</v>
      </c>
      <c r="C1098" s="32">
        <v>1500</v>
      </c>
      <c r="D1098" s="32">
        <v>0</v>
      </c>
    </row>
    <row r="1099" spans="1:4" s="4" customFormat="1" x14ac:dyDescent="0.2">
      <c r="A1099" s="22">
        <v>412900</v>
      </c>
      <c r="B1099" s="23" t="s">
        <v>311</v>
      </c>
      <c r="C1099" s="32">
        <v>6300</v>
      </c>
      <c r="D1099" s="32">
        <v>0</v>
      </c>
    </row>
    <row r="1100" spans="1:4" s="4" customFormat="1" x14ac:dyDescent="0.2">
      <c r="A1100" s="22">
        <v>412900</v>
      </c>
      <c r="B1100" s="23" t="s">
        <v>312</v>
      </c>
      <c r="C1100" s="32">
        <v>1400</v>
      </c>
      <c r="D1100" s="32">
        <v>0</v>
      </c>
    </row>
    <row r="1101" spans="1:4" s="4" customFormat="1" x14ac:dyDescent="0.2">
      <c r="A1101" s="22">
        <v>412900</v>
      </c>
      <c r="B1101" s="23" t="s">
        <v>313</v>
      </c>
      <c r="C1101" s="32">
        <v>3200</v>
      </c>
      <c r="D1101" s="32">
        <v>0</v>
      </c>
    </row>
    <row r="1102" spans="1:4" s="4" customFormat="1" x14ac:dyDescent="0.2">
      <c r="A1102" s="22">
        <v>412900</v>
      </c>
      <c r="B1102" s="23" t="s">
        <v>295</v>
      </c>
      <c r="C1102" s="32">
        <v>200</v>
      </c>
      <c r="D1102" s="32">
        <v>0</v>
      </c>
    </row>
    <row r="1103" spans="1:4" s="29" customFormat="1" ht="40.5" x14ac:dyDescent="0.2">
      <c r="A1103" s="20">
        <v>418000</v>
      </c>
      <c r="B1103" s="25" t="s">
        <v>210</v>
      </c>
      <c r="C1103" s="19">
        <f>0+C1104</f>
        <v>3000</v>
      </c>
      <c r="D1103" s="19">
        <f>0+D1104</f>
        <v>0</v>
      </c>
    </row>
    <row r="1104" spans="1:4" s="4" customFormat="1" x14ac:dyDescent="0.2">
      <c r="A1104" s="22">
        <v>418400</v>
      </c>
      <c r="B1104" s="23" t="s">
        <v>147</v>
      </c>
      <c r="C1104" s="32">
        <v>3000</v>
      </c>
      <c r="D1104" s="32">
        <v>0</v>
      </c>
    </row>
    <row r="1105" spans="1:4" s="4" customFormat="1" x14ac:dyDescent="0.2">
      <c r="A1105" s="20">
        <v>510000</v>
      </c>
      <c r="B1105" s="25" t="s">
        <v>152</v>
      </c>
      <c r="C1105" s="19">
        <f>C1106+C1109</f>
        <v>59500</v>
      </c>
      <c r="D1105" s="19">
        <f>D1106+D1109</f>
        <v>0</v>
      </c>
    </row>
    <row r="1106" spans="1:4" s="4" customFormat="1" x14ac:dyDescent="0.2">
      <c r="A1106" s="20">
        <v>511000</v>
      </c>
      <c r="B1106" s="25" t="s">
        <v>153</v>
      </c>
      <c r="C1106" s="19">
        <f>SUM(C1107:C1108)</f>
        <v>57500</v>
      </c>
      <c r="D1106" s="19">
        <f>SUM(D1107:D1108)</f>
        <v>0</v>
      </c>
    </row>
    <row r="1107" spans="1:4" s="4" customFormat="1" x14ac:dyDescent="0.2">
      <c r="A1107" s="22">
        <v>511200</v>
      </c>
      <c r="B1107" s="23" t="s">
        <v>155</v>
      </c>
      <c r="C1107" s="32">
        <v>2500</v>
      </c>
      <c r="D1107" s="32">
        <v>0</v>
      </c>
    </row>
    <row r="1108" spans="1:4" s="4" customFormat="1" x14ac:dyDescent="0.2">
      <c r="A1108" s="22">
        <v>511300</v>
      </c>
      <c r="B1108" s="23" t="s">
        <v>156</v>
      </c>
      <c r="C1108" s="32">
        <v>55000</v>
      </c>
      <c r="D1108" s="32">
        <v>0</v>
      </c>
    </row>
    <row r="1109" spans="1:4" s="4" customFormat="1" x14ac:dyDescent="0.2">
      <c r="A1109" s="20">
        <v>516000</v>
      </c>
      <c r="B1109" s="25" t="s">
        <v>163</v>
      </c>
      <c r="C1109" s="19">
        <f t="shared" ref="C1109" si="173">C1110</f>
        <v>2000</v>
      </c>
      <c r="D1109" s="19">
        <f t="shared" ref="D1109" si="174">D1110</f>
        <v>0</v>
      </c>
    </row>
    <row r="1110" spans="1:4" s="4" customFormat="1" x14ac:dyDescent="0.2">
      <c r="A1110" s="22">
        <v>516100</v>
      </c>
      <c r="B1110" s="23" t="s">
        <v>163</v>
      </c>
      <c r="C1110" s="32">
        <v>2000</v>
      </c>
      <c r="D1110" s="32">
        <v>0</v>
      </c>
    </row>
    <row r="1111" spans="1:4" s="29" customFormat="1" x14ac:dyDescent="0.2">
      <c r="A1111" s="20">
        <v>630000</v>
      </c>
      <c r="B1111" s="25" t="s">
        <v>191</v>
      </c>
      <c r="C1111" s="19">
        <f>0+C1112</f>
        <v>9999.9999999999982</v>
      </c>
      <c r="D1111" s="19">
        <f>0+D1112</f>
        <v>0</v>
      </c>
    </row>
    <row r="1112" spans="1:4" s="4" customFormat="1" x14ac:dyDescent="0.2">
      <c r="A1112" s="20">
        <v>638000</v>
      </c>
      <c r="B1112" s="25" t="s">
        <v>126</v>
      </c>
      <c r="C1112" s="19">
        <f t="shared" ref="C1112" si="175">+C1113</f>
        <v>9999.9999999999982</v>
      </c>
      <c r="D1112" s="19">
        <f t="shared" ref="D1112" si="176">+D1113</f>
        <v>0</v>
      </c>
    </row>
    <row r="1113" spans="1:4" s="4" customFormat="1" x14ac:dyDescent="0.2">
      <c r="A1113" s="22">
        <v>638100</v>
      </c>
      <c r="B1113" s="23" t="s">
        <v>196</v>
      </c>
      <c r="C1113" s="32">
        <v>9999.9999999999982</v>
      </c>
      <c r="D1113" s="32">
        <v>0</v>
      </c>
    </row>
    <row r="1114" spans="1:4" s="4" customFormat="1" x14ac:dyDescent="0.2">
      <c r="A1114" s="11"/>
      <c r="B1114" s="57" t="s">
        <v>230</v>
      </c>
      <c r="C1114" s="61">
        <f>C1083+C1105+C1111</f>
        <v>2402100.0000000005</v>
      </c>
      <c r="D1114" s="61">
        <f>D1083+D1105+D1111</f>
        <v>0</v>
      </c>
    </row>
    <row r="1115" spans="1:4" s="4" customFormat="1" x14ac:dyDescent="0.2">
      <c r="A1115" s="14"/>
      <c r="B1115" s="18"/>
      <c r="C1115" s="41"/>
      <c r="D1115" s="41"/>
    </row>
    <row r="1116" spans="1:4" s="4" customFormat="1" x14ac:dyDescent="0.2">
      <c r="A1116" s="17"/>
      <c r="B1116" s="18"/>
      <c r="C1116" s="24"/>
      <c r="D1116" s="24"/>
    </row>
    <row r="1117" spans="1:4" s="4" customFormat="1" x14ac:dyDescent="0.2">
      <c r="A1117" s="22" t="s">
        <v>576</v>
      </c>
      <c r="B1117" s="25"/>
      <c r="C1117" s="24"/>
      <c r="D1117" s="24"/>
    </row>
    <row r="1118" spans="1:4" s="4" customFormat="1" x14ac:dyDescent="0.2">
      <c r="A1118" s="22" t="s">
        <v>241</v>
      </c>
      <c r="B1118" s="25"/>
      <c r="C1118" s="24"/>
      <c r="D1118" s="24"/>
    </row>
    <row r="1119" spans="1:4" s="4" customFormat="1" x14ac:dyDescent="0.2">
      <c r="A1119" s="22" t="s">
        <v>360</v>
      </c>
      <c r="B1119" s="25"/>
      <c r="C1119" s="24"/>
      <c r="D1119" s="24"/>
    </row>
    <row r="1120" spans="1:4" s="4" customFormat="1" x14ac:dyDescent="0.2">
      <c r="A1120" s="22" t="s">
        <v>577</v>
      </c>
      <c r="B1120" s="25"/>
      <c r="C1120" s="24"/>
      <c r="D1120" s="24"/>
    </row>
    <row r="1121" spans="1:4" s="4" customFormat="1" x14ac:dyDescent="0.2">
      <c r="A1121" s="22"/>
      <c r="B1121" s="53"/>
      <c r="C1121" s="41"/>
      <c r="D1121" s="41"/>
    </row>
    <row r="1122" spans="1:4" s="4" customFormat="1" x14ac:dyDescent="0.2">
      <c r="A1122" s="20">
        <v>410000</v>
      </c>
      <c r="B1122" s="21" t="s">
        <v>87</v>
      </c>
      <c r="C1122" s="19">
        <f>C1123+C1128</f>
        <v>20351299.999999993</v>
      </c>
      <c r="D1122" s="19">
        <f>D1123+D1128</f>
        <v>0</v>
      </c>
    </row>
    <row r="1123" spans="1:4" s="4" customFormat="1" x14ac:dyDescent="0.2">
      <c r="A1123" s="20">
        <v>411000</v>
      </c>
      <c r="B1123" s="21" t="s">
        <v>201</v>
      </c>
      <c r="C1123" s="19">
        <f>SUM(C1124:C1127)</f>
        <v>19699899.999999993</v>
      </c>
      <c r="D1123" s="19">
        <f>SUM(D1124:D1127)</f>
        <v>0</v>
      </c>
    </row>
    <row r="1124" spans="1:4" s="4" customFormat="1" x14ac:dyDescent="0.2">
      <c r="A1124" s="22">
        <v>411100</v>
      </c>
      <c r="B1124" s="23" t="s">
        <v>88</v>
      </c>
      <c r="C1124" s="32">
        <v>18799999.999999993</v>
      </c>
      <c r="D1124" s="32">
        <v>0</v>
      </c>
    </row>
    <row r="1125" spans="1:4" s="4" customFormat="1" x14ac:dyDescent="0.2">
      <c r="A1125" s="22">
        <v>411200</v>
      </c>
      <c r="B1125" s="23" t="s">
        <v>214</v>
      </c>
      <c r="C1125" s="32">
        <v>368000</v>
      </c>
      <c r="D1125" s="32">
        <v>0</v>
      </c>
    </row>
    <row r="1126" spans="1:4" s="4" customFormat="1" ht="40.5" x14ac:dyDescent="0.2">
      <c r="A1126" s="22">
        <v>411300</v>
      </c>
      <c r="B1126" s="23" t="s">
        <v>89</v>
      </c>
      <c r="C1126" s="32">
        <v>430000</v>
      </c>
      <c r="D1126" s="32">
        <v>0</v>
      </c>
    </row>
    <row r="1127" spans="1:4" s="4" customFormat="1" x14ac:dyDescent="0.2">
      <c r="A1127" s="22">
        <v>411400</v>
      </c>
      <c r="B1127" s="23" t="s">
        <v>90</v>
      </c>
      <c r="C1127" s="32">
        <v>101900</v>
      </c>
      <c r="D1127" s="32">
        <v>0</v>
      </c>
    </row>
    <row r="1128" spans="1:4" s="4" customFormat="1" x14ac:dyDescent="0.2">
      <c r="A1128" s="20">
        <v>412000</v>
      </c>
      <c r="B1128" s="25" t="s">
        <v>206</v>
      </c>
      <c r="C1128" s="19">
        <f>SUM(C1129:C1137)</f>
        <v>651400</v>
      </c>
      <c r="D1128" s="19">
        <f>SUM(D1129:D1137)</f>
        <v>0</v>
      </c>
    </row>
    <row r="1129" spans="1:4" s="4" customFormat="1" x14ac:dyDescent="0.2">
      <c r="A1129" s="22">
        <v>412100</v>
      </c>
      <c r="B1129" s="23" t="s">
        <v>91</v>
      </c>
      <c r="C1129" s="32">
        <v>9100</v>
      </c>
      <c r="D1129" s="32">
        <v>0</v>
      </c>
    </row>
    <row r="1130" spans="1:4" s="4" customFormat="1" x14ac:dyDescent="0.2">
      <c r="A1130" s="22">
        <v>412200</v>
      </c>
      <c r="B1130" s="23" t="s">
        <v>215</v>
      </c>
      <c r="C1130" s="32">
        <v>391800</v>
      </c>
      <c r="D1130" s="32">
        <v>0</v>
      </c>
    </row>
    <row r="1131" spans="1:4" s="4" customFormat="1" x14ac:dyDescent="0.2">
      <c r="A1131" s="22">
        <v>412300</v>
      </c>
      <c r="B1131" s="23" t="s">
        <v>92</v>
      </c>
      <c r="C1131" s="32">
        <v>25000</v>
      </c>
      <c r="D1131" s="32">
        <v>0</v>
      </c>
    </row>
    <row r="1132" spans="1:4" s="4" customFormat="1" x14ac:dyDescent="0.2">
      <c r="A1132" s="22">
        <v>412400</v>
      </c>
      <c r="B1132" s="23" t="s">
        <v>93</v>
      </c>
      <c r="C1132" s="32">
        <v>0</v>
      </c>
      <c r="D1132" s="32">
        <v>0</v>
      </c>
    </row>
    <row r="1133" spans="1:4" s="4" customFormat="1" x14ac:dyDescent="0.2">
      <c r="A1133" s="22">
        <v>412500</v>
      </c>
      <c r="B1133" s="23" t="s">
        <v>94</v>
      </c>
      <c r="C1133" s="32">
        <v>10000</v>
      </c>
      <c r="D1133" s="32">
        <v>0</v>
      </c>
    </row>
    <row r="1134" spans="1:4" s="4" customFormat="1" x14ac:dyDescent="0.2">
      <c r="A1134" s="22">
        <v>412600</v>
      </c>
      <c r="B1134" s="23" t="s">
        <v>216</v>
      </c>
      <c r="C1134" s="32">
        <v>500</v>
      </c>
      <c r="D1134" s="32">
        <v>0</v>
      </c>
    </row>
    <row r="1135" spans="1:4" s="4" customFormat="1" x14ac:dyDescent="0.2">
      <c r="A1135" s="22">
        <v>412700</v>
      </c>
      <c r="B1135" s="23" t="s">
        <v>203</v>
      </c>
      <c r="C1135" s="32">
        <v>20000</v>
      </c>
      <c r="D1135" s="32">
        <v>0</v>
      </c>
    </row>
    <row r="1136" spans="1:4" s="4" customFormat="1" x14ac:dyDescent="0.2">
      <c r="A1136" s="22">
        <v>412900</v>
      </c>
      <c r="B1136" s="27" t="s">
        <v>293</v>
      </c>
      <c r="C1136" s="32">
        <v>160000</v>
      </c>
      <c r="D1136" s="32">
        <v>0</v>
      </c>
    </row>
    <row r="1137" spans="1:4" s="4" customFormat="1" x14ac:dyDescent="0.2">
      <c r="A1137" s="22">
        <v>412900</v>
      </c>
      <c r="B1137" s="27" t="s">
        <v>313</v>
      </c>
      <c r="C1137" s="32">
        <v>35000</v>
      </c>
      <c r="D1137" s="32">
        <v>0</v>
      </c>
    </row>
    <row r="1138" spans="1:4" s="29" customFormat="1" x14ac:dyDescent="0.2">
      <c r="A1138" s="20">
        <v>510000</v>
      </c>
      <c r="B1138" s="25" t="s">
        <v>152</v>
      </c>
      <c r="C1138" s="19">
        <f>C1139+0+0</f>
        <v>5000</v>
      </c>
      <c r="D1138" s="19">
        <f>D1139+0+0</f>
        <v>0</v>
      </c>
    </row>
    <row r="1139" spans="1:4" s="29" customFormat="1" x14ac:dyDescent="0.2">
      <c r="A1139" s="20">
        <v>511000</v>
      </c>
      <c r="B1139" s="25" t="s">
        <v>153</v>
      </c>
      <c r="C1139" s="19">
        <f>SUM(C1140:C1141)</f>
        <v>5000</v>
      </c>
      <c r="D1139" s="19">
        <f>SUM(D1140:D1141)</f>
        <v>0</v>
      </c>
    </row>
    <row r="1140" spans="1:4" s="4" customFormat="1" x14ac:dyDescent="0.2">
      <c r="A1140" s="22">
        <v>511300</v>
      </c>
      <c r="B1140" s="23" t="s">
        <v>156</v>
      </c>
      <c r="C1140" s="32">
        <v>4200</v>
      </c>
      <c r="D1140" s="32">
        <v>0</v>
      </c>
    </row>
    <row r="1141" spans="1:4" s="4" customFormat="1" x14ac:dyDescent="0.2">
      <c r="A1141" s="22">
        <v>511700</v>
      </c>
      <c r="B1141" s="23" t="s">
        <v>159</v>
      </c>
      <c r="C1141" s="32">
        <v>800</v>
      </c>
      <c r="D1141" s="32">
        <v>0</v>
      </c>
    </row>
    <row r="1142" spans="1:4" s="29" customFormat="1" x14ac:dyDescent="0.2">
      <c r="A1142" s="20">
        <v>630000</v>
      </c>
      <c r="B1142" s="25" t="s">
        <v>191</v>
      </c>
      <c r="C1142" s="19">
        <f>0+C1143</f>
        <v>290000</v>
      </c>
      <c r="D1142" s="19">
        <f>0+D1143</f>
        <v>0</v>
      </c>
    </row>
    <row r="1143" spans="1:4" s="29" customFormat="1" x14ac:dyDescent="0.2">
      <c r="A1143" s="20">
        <v>638000</v>
      </c>
      <c r="B1143" s="25" t="s">
        <v>126</v>
      </c>
      <c r="C1143" s="19">
        <f t="shared" ref="C1143" si="177">C1144</f>
        <v>290000</v>
      </c>
      <c r="D1143" s="19">
        <f t="shared" ref="D1143" si="178">D1144</f>
        <v>0</v>
      </c>
    </row>
    <row r="1144" spans="1:4" s="4" customFormat="1" x14ac:dyDescent="0.2">
      <c r="A1144" s="22">
        <v>638100</v>
      </c>
      <c r="B1144" s="23" t="s">
        <v>196</v>
      </c>
      <c r="C1144" s="32">
        <v>290000</v>
      </c>
      <c r="D1144" s="32">
        <v>0</v>
      </c>
    </row>
    <row r="1145" spans="1:4" s="4" customFormat="1" x14ac:dyDescent="0.2">
      <c r="A1145" s="63"/>
      <c r="B1145" s="57" t="s">
        <v>230</v>
      </c>
      <c r="C1145" s="61">
        <f>C1122+0+C1138+C1142</f>
        <v>20646299.999999993</v>
      </c>
      <c r="D1145" s="61">
        <f>D1122+0+D1138+D1142</f>
        <v>0</v>
      </c>
    </row>
    <row r="1146" spans="1:4" s="4" customFormat="1" x14ac:dyDescent="0.2">
      <c r="A1146" s="14"/>
      <c r="B1146" s="23"/>
      <c r="C1146" s="24"/>
      <c r="D1146" s="24"/>
    </row>
    <row r="1147" spans="1:4" s="4" customFormat="1" x14ac:dyDescent="0.2">
      <c r="A1147" s="17"/>
      <c r="B1147" s="18"/>
      <c r="C1147" s="24"/>
      <c r="D1147" s="24"/>
    </row>
    <row r="1148" spans="1:4" s="4" customFormat="1" x14ac:dyDescent="0.2">
      <c r="A1148" s="22" t="s">
        <v>578</v>
      </c>
      <c r="B1148" s="25"/>
      <c r="C1148" s="24"/>
      <c r="D1148" s="24"/>
    </row>
    <row r="1149" spans="1:4" s="4" customFormat="1" x14ac:dyDescent="0.2">
      <c r="A1149" s="22" t="s">
        <v>241</v>
      </c>
      <c r="B1149" s="25"/>
      <c r="C1149" s="24"/>
      <c r="D1149" s="24"/>
    </row>
    <row r="1150" spans="1:4" s="4" customFormat="1" x14ac:dyDescent="0.2">
      <c r="A1150" s="22" t="s">
        <v>334</v>
      </c>
      <c r="B1150" s="25"/>
      <c r="C1150" s="24"/>
      <c r="D1150" s="24"/>
    </row>
    <row r="1151" spans="1:4" s="4" customFormat="1" x14ac:dyDescent="0.2">
      <c r="A1151" s="22" t="s">
        <v>525</v>
      </c>
      <c r="B1151" s="25"/>
      <c r="C1151" s="24"/>
      <c r="D1151" s="24"/>
    </row>
    <row r="1152" spans="1:4" s="4" customFormat="1" x14ac:dyDescent="0.2">
      <c r="A1152" s="22"/>
      <c r="B1152" s="53"/>
      <c r="C1152" s="41"/>
      <c r="D1152" s="41"/>
    </row>
    <row r="1153" spans="1:4" s="4" customFormat="1" x14ac:dyDescent="0.2">
      <c r="A1153" s="20">
        <v>410000</v>
      </c>
      <c r="B1153" s="21" t="s">
        <v>87</v>
      </c>
      <c r="C1153" s="19">
        <f>C1154+C1159</f>
        <v>1047200</v>
      </c>
      <c r="D1153" s="19">
        <f>D1154+D1159</f>
        <v>0</v>
      </c>
    </row>
    <row r="1154" spans="1:4" s="4" customFormat="1" x14ac:dyDescent="0.2">
      <c r="A1154" s="20">
        <v>411000</v>
      </c>
      <c r="B1154" s="21" t="s">
        <v>201</v>
      </c>
      <c r="C1154" s="19">
        <f>SUM(C1155:C1158)</f>
        <v>1041600</v>
      </c>
      <c r="D1154" s="19">
        <f>SUM(D1155:D1158)</f>
        <v>0</v>
      </c>
    </row>
    <row r="1155" spans="1:4" s="4" customFormat="1" x14ac:dyDescent="0.2">
      <c r="A1155" s="22">
        <v>411100</v>
      </c>
      <c r="B1155" s="23" t="s">
        <v>88</v>
      </c>
      <c r="C1155" s="32">
        <v>975000</v>
      </c>
      <c r="D1155" s="32">
        <v>0</v>
      </c>
    </row>
    <row r="1156" spans="1:4" s="4" customFormat="1" x14ac:dyDescent="0.2">
      <c r="A1156" s="22">
        <v>411200</v>
      </c>
      <c r="B1156" s="23" t="s">
        <v>214</v>
      </c>
      <c r="C1156" s="32">
        <v>15000</v>
      </c>
      <c r="D1156" s="32">
        <v>0</v>
      </c>
    </row>
    <row r="1157" spans="1:4" s="4" customFormat="1" ht="40.5" x14ac:dyDescent="0.2">
      <c r="A1157" s="22">
        <v>411300</v>
      </c>
      <c r="B1157" s="23" t="s">
        <v>89</v>
      </c>
      <c r="C1157" s="32">
        <v>40000</v>
      </c>
      <c r="D1157" s="32">
        <v>0</v>
      </c>
    </row>
    <row r="1158" spans="1:4" s="4" customFormat="1" x14ac:dyDescent="0.2">
      <c r="A1158" s="22">
        <v>411400</v>
      </c>
      <c r="B1158" s="23" t="s">
        <v>90</v>
      </c>
      <c r="C1158" s="32">
        <v>11600</v>
      </c>
      <c r="D1158" s="32">
        <v>0</v>
      </c>
    </row>
    <row r="1159" spans="1:4" s="4" customFormat="1" x14ac:dyDescent="0.2">
      <c r="A1159" s="20">
        <v>412000</v>
      </c>
      <c r="B1159" s="25" t="s">
        <v>206</v>
      </c>
      <c r="C1159" s="19">
        <f>SUM(C1160:C1162)</f>
        <v>5600</v>
      </c>
      <c r="D1159" s="19">
        <f>SUM(D1160:D1162)</f>
        <v>0</v>
      </c>
    </row>
    <row r="1160" spans="1:4" s="4" customFormat="1" x14ac:dyDescent="0.2">
      <c r="A1160" s="22">
        <v>412200</v>
      </c>
      <c r="B1160" s="23" t="s">
        <v>215</v>
      </c>
      <c r="C1160" s="32">
        <v>2500</v>
      </c>
      <c r="D1160" s="32">
        <v>0</v>
      </c>
    </row>
    <row r="1161" spans="1:4" s="4" customFormat="1" x14ac:dyDescent="0.2">
      <c r="A1161" s="22">
        <v>412700</v>
      </c>
      <c r="B1161" s="23" t="s">
        <v>203</v>
      </c>
      <c r="C1161" s="32">
        <v>1100</v>
      </c>
      <c r="D1161" s="32">
        <v>0</v>
      </c>
    </row>
    <row r="1162" spans="1:4" s="4" customFormat="1" x14ac:dyDescent="0.2">
      <c r="A1162" s="22">
        <v>412900</v>
      </c>
      <c r="B1162" s="27" t="s">
        <v>313</v>
      </c>
      <c r="C1162" s="32">
        <v>2000</v>
      </c>
      <c r="D1162" s="32">
        <v>0</v>
      </c>
    </row>
    <row r="1163" spans="1:4" s="29" customFormat="1" x14ac:dyDescent="0.2">
      <c r="A1163" s="20">
        <v>630000</v>
      </c>
      <c r="B1163" s="25" t="s">
        <v>191</v>
      </c>
      <c r="C1163" s="19">
        <f t="shared" ref="C1163:C1164" si="179">C1164</f>
        <v>35000</v>
      </c>
      <c r="D1163" s="19">
        <f t="shared" ref="D1163:D1164" si="180">D1164</f>
        <v>0</v>
      </c>
    </row>
    <row r="1164" spans="1:4" s="29" customFormat="1" x14ac:dyDescent="0.2">
      <c r="A1164" s="20">
        <v>638000</v>
      </c>
      <c r="B1164" s="25" t="s">
        <v>126</v>
      </c>
      <c r="C1164" s="19">
        <f t="shared" si="179"/>
        <v>35000</v>
      </c>
      <c r="D1164" s="19">
        <f t="shared" si="180"/>
        <v>0</v>
      </c>
    </row>
    <row r="1165" spans="1:4" s="4" customFormat="1" x14ac:dyDescent="0.2">
      <c r="A1165" s="22">
        <v>638100</v>
      </c>
      <c r="B1165" s="23" t="s">
        <v>196</v>
      </c>
      <c r="C1165" s="32">
        <v>35000</v>
      </c>
      <c r="D1165" s="32">
        <v>0</v>
      </c>
    </row>
    <row r="1166" spans="1:4" s="4" customFormat="1" x14ac:dyDescent="0.2">
      <c r="A1166" s="63"/>
      <c r="B1166" s="57" t="s">
        <v>230</v>
      </c>
      <c r="C1166" s="61">
        <f>C1153+0+0+C1163</f>
        <v>1082200</v>
      </c>
      <c r="D1166" s="61">
        <f>D1153+0+0+D1163</f>
        <v>0</v>
      </c>
    </row>
    <row r="1167" spans="1:4" s="4" customFormat="1" x14ac:dyDescent="0.2">
      <c r="A1167" s="14"/>
      <c r="B1167" s="23"/>
      <c r="C1167" s="24"/>
      <c r="D1167" s="24"/>
    </row>
    <row r="1168" spans="1:4" s="4" customFormat="1" x14ac:dyDescent="0.2">
      <c r="A1168" s="17"/>
      <c r="B1168" s="18"/>
      <c r="C1168" s="24"/>
      <c r="D1168" s="24"/>
    </row>
    <row r="1169" spans="1:4" s="4" customFormat="1" x14ac:dyDescent="0.2">
      <c r="A1169" s="22" t="s">
        <v>579</v>
      </c>
      <c r="B1169" s="25"/>
      <c r="C1169" s="24"/>
      <c r="D1169" s="24"/>
    </row>
    <row r="1170" spans="1:4" s="4" customFormat="1" x14ac:dyDescent="0.2">
      <c r="A1170" s="22" t="s">
        <v>241</v>
      </c>
      <c r="B1170" s="25"/>
      <c r="C1170" s="24"/>
      <c r="D1170" s="24"/>
    </row>
    <row r="1171" spans="1:4" s="4" customFormat="1" x14ac:dyDescent="0.2">
      <c r="A1171" s="22" t="s">
        <v>335</v>
      </c>
      <c r="B1171" s="25"/>
      <c r="C1171" s="24"/>
      <c r="D1171" s="24"/>
    </row>
    <row r="1172" spans="1:4" s="4" customFormat="1" x14ac:dyDescent="0.2">
      <c r="A1172" s="22" t="s">
        <v>525</v>
      </c>
      <c r="B1172" s="25"/>
      <c r="C1172" s="24"/>
      <c r="D1172" s="24"/>
    </row>
    <row r="1173" spans="1:4" s="4" customFormat="1" x14ac:dyDescent="0.2">
      <c r="A1173" s="22"/>
      <c r="B1173" s="53"/>
      <c r="C1173" s="41"/>
      <c r="D1173" s="41"/>
    </row>
    <row r="1174" spans="1:4" s="4" customFormat="1" x14ac:dyDescent="0.2">
      <c r="A1174" s="20">
        <v>410000</v>
      </c>
      <c r="B1174" s="21" t="s">
        <v>87</v>
      </c>
      <c r="C1174" s="19">
        <f>C1175+C1180+0+0</f>
        <v>1385199.9999999995</v>
      </c>
      <c r="D1174" s="19">
        <f>D1175+D1180+0+0</f>
        <v>118100</v>
      </c>
    </row>
    <row r="1175" spans="1:4" s="4" customFormat="1" x14ac:dyDescent="0.2">
      <c r="A1175" s="20">
        <v>411000</v>
      </c>
      <c r="B1175" s="21" t="s">
        <v>201</v>
      </c>
      <c r="C1175" s="19">
        <f>SUM(C1176:C1179)</f>
        <v>1088499.9999999995</v>
      </c>
      <c r="D1175" s="19">
        <f>SUM(D1176:D1179)</f>
        <v>4000</v>
      </c>
    </row>
    <row r="1176" spans="1:4" s="4" customFormat="1" x14ac:dyDescent="0.2">
      <c r="A1176" s="22">
        <v>411100</v>
      </c>
      <c r="B1176" s="23" t="s">
        <v>88</v>
      </c>
      <c r="C1176" s="32">
        <v>1030899.9999999995</v>
      </c>
      <c r="D1176" s="32">
        <v>0</v>
      </c>
    </row>
    <row r="1177" spans="1:4" s="4" customFormat="1" x14ac:dyDescent="0.2">
      <c r="A1177" s="22">
        <v>411200</v>
      </c>
      <c r="B1177" s="23" t="s">
        <v>214</v>
      </c>
      <c r="C1177" s="32">
        <v>36100</v>
      </c>
      <c r="D1177" s="24">
        <v>4000</v>
      </c>
    </row>
    <row r="1178" spans="1:4" s="4" customFormat="1" ht="40.5" x14ac:dyDescent="0.2">
      <c r="A1178" s="22">
        <v>411300</v>
      </c>
      <c r="B1178" s="23" t="s">
        <v>89</v>
      </c>
      <c r="C1178" s="32">
        <v>8600</v>
      </c>
      <c r="D1178" s="32">
        <v>0</v>
      </c>
    </row>
    <row r="1179" spans="1:4" s="4" customFormat="1" x14ac:dyDescent="0.2">
      <c r="A1179" s="22">
        <v>411400</v>
      </c>
      <c r="B1179" s="23" t="s">
        <v>90</v>
      </c>
      <c r="C1179" s="32">
        <v>12899.999999999996</v>
      </c>
      <c r="D1179" s="32">
        <v>0</v>
      </c>
    </row>
    <row r="1180" spans="1:4" s="4" customFormat="1" x14ac:dyDescent="0.2">
      <c r="A1180" s="20">
        <v>412000</v>
      </c>
      <c r="B1180" s="25" t="s">
        <v>206</v>
      </c>
      <c r="C1180" s="19">
        <f>SUM(C1181:C1192)</f>
        <v>296700</v>
      </c>
      <c r="D1180" s="19">
        <f>SUM(D1181:D1192)</f>
        <v>114100</v>
      </c>
    </row>
    <row r="1181" spans="1:4" s="4" customFormat="1" x14ac:dyDescent="0.2">
      <c r="A1181" s="30">
        <v>412100</v>
      </c>
      <c r="B1181" s="23" t="s">
        <v>91</v>
      </c>
      <c r="C1181" s="32">
        <v>800</v>
      </c>
      <c r="D1181" s="32">
        <v>0</v>
      </c>
    </row>
    <row r="1182" spans="1:4" s="4" customFormat="1" x14ac:dyDescent="0.2">
      <c r="A1182" s="22">
        <v>412200</v>
      </c>
      <c r="B1182" s="23" t="s">
        <v>215</v>
      </c>
      <c r="C1182" s="32">
        <v>38400</v>
      </c>
      <c r="D1182" s="24">
        <f>2500+1100+1500+1500+2000</f>
        <v>8600</v>
      </c>
    </row>
    <row r="1183" spans="1:4" s="4" customFormat="1" x14ac:dyDescent="0.2">
      <c r="A1183" s="22">
        <v>412300</v>
      </c>
      <c r="B1183" s="23" t="s">
        <v>92</v>
      </c>
      <c r="C1183" s="32">
        <v>6000</v>
      </c>
      <c r="D1183" s="24">
        <f>2000+500+1000+500</f>
        <v>4000</v>
      </c>
    </row>
    <row r="1184" spans="1:4" s="4" customFormat="1" x14ac:dyDescent="0.2">
      <c r="A1184" s="22">
        <v>412400</v>
      </c>
      <c r="B1184" s="23" t="s">
        <v>93</v>
      </c>
      <c r="C1184" s="32">
        <v>8000</v>
      </c>
      <c r="D1184" s="32">
        <v>0</v>
      </c>
    </row>
    <row r="1185" spans="1:4" s="4" customFormat="1" x14ac:dyDescent="0.2">
      <c r="A1185" s="22">
        <v>412500</v>
      </c>
      <c r="B1185" s="23" t="s">
        <v>94</v>
      </c>
      <c r="C1185" s="32">
        <v>2500</v>
      </c>
      <c r="D1185" s="24">
        <v>2000</v>
      </c>
    </row>
    <row r="1186" spans="1:4" s="4" customFormat="1" x14ac:dyDescent="0.2">
      <c r="A1186" s="22">
        <v>412600</v>
      </c>
      <c r="B1186" s="23" t="s">
        <v>216</v>
      </c>
      <c r="C1186" s="32">
        <v>15000</v>
      </c>
      <c r="D1186" s="24">
        <v>2800</v>
      </c>
    </row>
    <row r="1187" spans="1:4" s="4" customFormat="1" x14ac:dyDescent="0.2">
      <c r="A1187" s="22">
        <v>412700</v>
      </c>
      <c r="B1187" s="23" t="s">
        <v>203</v>
      </c>
      <c r="C1187" s="32">
        <v>115000</v>
      </c>
      <c r="D1187" s="24">
        <v>33200</v>
      </c>
    </row>
    <row r="1188" spans="1:4" s="4" customFormat="1" x14ac:dyDescent="0.2">
      <c r="A1188" s="22">
        <v>412900</v>
      </c>
      <c r="B1188" s="23" t="s">
        <v>293</v>
      </c>
      <c r="C1188" s="32">
        <v>86300</v>
      </c>
      <c r="D1188" s="32">
        <v>0</v>
      </c>
    </row>
    <row r="1189" spans="1:4" s="4" customFormat="1" x14ac:dyDescent="0.2">
      <c r="A1189" s="22">
        <v>412900</v>
      </c>
      <c r="B1189" s="27" t="s">
        <v>311</v>
      </c>
      <c r="C1189" s="32">
        <v>600</v>
      </c>
      <c r="D1189" s="32">
        <v>0</v>
      </c>
    </row>
    <row r="1190" spans="1:4" s="4" customFormat="1" x14ac:dyDescent="0.2">
      <c r="A1190" s="22">
        <v>412900</v>
      </c>
      <c r="B1190" s="27" t="s">
        <v>312</v>
      </c>
      <c r="C1190" s="32">
        <v>300</v>
      </c>
      <c r="D1190" s="32">
        <v>0</v>
      </c>
    </row>
    <row r="1191" spans="1:4" s="4" customFormat="1" x14ac:dyDescent="0.2">
      <c r="A1191" s="22">
        <v>412900</v>
      </c>
      <c r="B1191" s="27" t="s">
        <v>313</v>
      </c>
      <c r="C1191" s="32">
        <v>2100</v>
      </c>
      <c r="D1191" s="32">
        <v>0</v>
      </c>
    </row>
    <row r="1192" spans="1:4" s="4" customFormat="1" x14ac:dyDescent="0.2">
      <c r="A1192" s="22">
        <v>412900</v>
      </c>
      <c r="B1192" s="27" t="s">
        <v>295</v>
      </c>
      <c r="C1192" s="32">
        <v>21700</v>
      </c>
      <c r="D1192" s="24">
        <v>63500</v>
      </c>
    </row>
    <row r="1193" spans="1:4" s="29" customFormat="1" x14ac:dyDescent="0.2">
      <c r="A1193" s="20">
        <v>510000</v>
      </c>
      <c r="B1193" s="25" t="s">
        <v>152</v>
      </c>
      <c r="C1193" s="19">
        <f>C1194+C1196</f>
        <v>2000</v>
      </c>
      <c r="D1193" s="19">
        <f>D1194+D1196</f>
        <v>6800</v>
      </c>
    </row>
    <row r="1194" spans="1:4" s="29" customFormat="1" x14ac:dyDescent="0.2">
      <c r="A1194" s="20">
        <v>511000</v>
      </c>
      <c r="B1194" s="25" t="s">
        <v>153</v>
      </c>
      <c r="C1194" s="19">
        <f>C1195+0</f>
        <v>2000</v>
      </c>
      <c r="D1194" s="19">
        <f>D1195+0</f>
        <v>6000</v>
      </c>
    </row>
    <row r="1195" spans="1:4" s="4" customFormat="1" x14ac:dyDescent="0.2">
      <c r="A1195" s="22">
        <v>511300</v>
      </c>
      <c r="B1195" s="23" t="s">
        <v>156</v>
      </c>
      <c r="C1195" s="32">
        <v>2000</v>
      </c>
      <c r="D1195" s="24">
        <v>6000</v>
      </c>
    </row>
    <row r="1196" spans="1:4" s="29" customFormat="1" x14ac:dyDescent="0.2">
      <c r="A1196" s="20">
        <v>516000</v>
      </c>
      <c r="B1196" s="25" t="s">
        <v>163</v>
      </c>
      <c r="C1196" s="19">
        <f t="shared" ref="C1196" si="181">C1197</f>
        <v>0</v>
      </c>
      <c r="D1196" s="19">
        <f t="shared" ref="D1196" si="182">D1197</f>
        <v>800</v>
      </c>
    </row>
    <row r="1197" spans="1:4" s="4" customFormat="1" x14ac:dyDescent="0.2">
      <c r="A1197" s="22">
        <v>516100</v>
      </c>
      <c r="B1197" s="23" t="s">
        <v>163</v>
      </c>
      <c r="C1197" s="32">
        <v>0</v>
      </c>
      <c r="D1197" s="24">
        <v>800</v>
      </c>
    </row>
    <row r="1198" spans="1:4" s="29" customFormat="1" x14ac:dyDescent="0.2">
      <c r="A1198" s="20">
        <v>630000</v>
      </c>
      <c r="B1198" s="25" t="s">
        <v>191</v>
      </c>
      <c r="C1198" s="19">
        <f>C1199+0</f>
        <v>14500</v>
      </c>
      <c r="D1198" s="19">
        <f>D1199+0</f>
        <v>0</v>
      </c>
    </row>
    <row r="1199" spans="1:4" s="29" customFormat="1" x14ac:dyDescent="0.2">
      <c r="A1199" s="20">
        <v>638000</v>
      </c>
      <c r="B1199" s="25" t="s">
        <v>126</v>
      </c>
      <c r="C1199" s="19">
        <f t="shared" ref="C1199" si="183">C1200</f>
        <v>14500</v>
      </c>
      <c r="D1199" s="19">
        <f t="shared" ref="D1199" si="184">D1200</f>
        <v>0</v>
      </c>
    </row>
    <row r="1200" spans="1:4" s="4" customFormat="1" x14ac:dyDescent="0.2">
      <c r="A1200" s="22">
        <v>638100</v>
      </c>
      <c r="B1200" s="23" t="s">
        <v>196</v>
      </c>
      <c r="C1200" s="32">
        <v>14500</v>
      </c>
      <c r="D1200" s="32">
        <v>0</v>
      </c>
    </row>
    <row r="1201" spans="1:4" s="4" customFormat="1" x14ac:dyDescent="0.2">
      <c r="A1201" s="63"/>
      <c r="B1201" s="57" t="s">
        <v>230</v>
      </c>
      <c r="C1201" s="61">
        <f>C1174+C1198+C1193</f>
        <v>1401699.9999999995</v>
      </c>
      <c r="D1201" s="61">
        <f>D1174+D1198+D1193</f>
        <v>124900</v>
      </c>
    </row>
    <row r="1202" spans="1:4" s="4" customFormat="1" x14ac:dyDescent="0.2">
      <c r="A1202" s="40"/>
      <c r="B1202" s="73"/>
      <c r="C1202" s="41"/>
      <c r="D1202" s="41"/>
    </row>
    <row r="1203" spans="1:4" s="4" customFormat="1" x14ac:dyDescent="0.2">
      <c r="A1203" s="17"/>
      <c r="B1203" s="18"/>
      <c r="C1203" s="24"/>
      <c r="D1203" s="24"/>
    </row>
    <row r="1204" spans="1:4" s="4" customFormat="1" x14ac:dyDescent="0.2">
      <c r="A1204" s="22" t="s">
        <v>580</v>
      </c>
      <c r="B1204" s="25"/>
      <c r="C1204" s="24"/>
      <c r="D1204" s="24"/>
    </row>
    <row r="1205" spans="1:4" s="4" customFormat="1" x14ac:dyDescent="0.2">
      <c r="A1205" s="22" t="s">
        <v>241</v>
      </c>
      <c r="B1205" s="25"/>
      <c r="C1205" s="24"/>
      <c r="D1205" s="24"/>
    </row>
    <row r="1206" spans="1:4" s="4" customFormat="1" x14ac:dyDescent="0.2">
      <c r="A1206" s="22" t="s">
        <v>338</v>
      </c>
      <c r="B1206" s="25"/>
      <c r="C1206" s="24"/>
      <c r="D1206" s="24"/>
    </row>
    <row r="1207" spans="1:4" s="4" customFormat="1" x14ac:dyDescent="0.2">
      <c r="A1207" s="22" t="s">
        <v>525</v>
      </c>
      <c r="B1207" s="25"/>
      <c r="C1207" s="24"/>
      <c r="D1207" s="24"/>
    </row>
    <row r="1208" spans="1:4" s="4" customFormat="1" x14ac:dyDescent="0.2">
      <c r="A1208" s="22"/>
      <c r="B1208" s="53"/>
      <c r="C1208" s="41"/>
      <c r="D1208" s="41"/>
    </row>
    <row r="1209" spans="1:4" s="4" customFormat="1" x14ac:dyDescent="0.2">
      <c r="A1209" s="20">
        <v>410000</v>
      </c>
      <c r="B1209" s="21" t="s">
        <v>87</v>
      </c>
      <c r="C1209" s="19">
        <f>C1210+C1215+C1227</f>
        <v>2090300</v>
      </c>
      <c r="D1209" s="19">
        <f>D1210+D1215+D1227</f>
        <v>0</v>
      </c>
    </row>
    <row r="1210" spans="1:4" s="4" customFormat="1" x14ac:dyDescent="0.2">
      <c r="A1210" s="20">
        <v>411000</v>
      </c>
      <c r="B1210" s="21" t="s">
        <v>201</v>
      </c>
      <c r="C1210" s="19">
        <f>SUM(C1211:C1214)</f>
        <v>327200</v>
      </c>
      <c r="D1210" s="19">
        <f>SUM(D1211:D1214)</f>
        <v>0</v>
      </c>
    </row>
    <row r="1211" spans="1:4" s="4" customFormat="1" x14ac:dyDescent="0.2">
      <c r="A1211" s="22">
        <v>411100</v>
      </c>
      <c r="B1211" s="23" t="s">
        <v>88</v>
      </c>
      <c r="C1211" s="32">
        <v>292000</v>
      </c>
      <c r="D1211" s="32">
        <v>0</v>
      </c>
    </row>
    <row r="1212" spans="1:4" s="4" customFormat="1" x14ac:dyDescent="0.2">
      <c r="A1212" s="22">
        <v>411200</v>
      </c>
      <c r="B1212" s="23" t="s">
        <v>214</v>
      </c>
      <c r="C1212" s="32">
        <v>9900</v>
      </c>
      <c r="D1212" s="32">
        <v>0</v>
      </c>
    </row>
    <row r="1213" spans="1:4" s="4" customFormat="1" ht="40.5" x14ac:dyDescent="0.2">
      <c r="A1213" s="22">
        <v>411300</v>
      </c>
      <c r="B1213" s="23" t="s">
        <v>89</v>
      </c>
      <c r="C1213" s="32">
        <v>12000</v>
      </c>
      <c r="D1213" s="32">
        <v>0</v>
      </c>
    </row>
    <row r="1214" spans="1:4" s="4" customFormat="1" x14ac:dyDescent="0.2">
      <c r="A1214" s="22">
        <v>411400</v>
      </c>
      <c r="B1214" s="23" t="s">
        <v>90</v>
      </c>
      <c r="C1214" s="32">
        <v>13300</v>
      </c>
      <c r="D1214" s="32">
        <v>0</v>
      </c>
    </row>
    <row r="1215" spans="1:4" s="4" customFormat="1" x14ac:dyDescent="0.2">
      <c r="A1215" s="20">
        <v>412000</v>
      </c>
      <c r="B1215" s="25" t="s">
        <v>206</v>
      </c>
      <c r="C1215" s="19">
        <f>SUM(C1216:C1226)</f>
        <v>58500</v>
      </c>
      <c r="D1215" s="19">
        <f>SUM(D1216:D1226)</f>
        <v>0</v>
      </c>
    </row>
    <row r="1216" spans="1:4" s="4" customFormat="1" x14ac:dyDescent="0.2">
      <c r="A1216" s="22">
        <v>412200</v>
      </c>
      <c r="B1216" s="23" t="s">
        <v>215</v>
      </c>
      <c r="C1216" s="32">
        <v>8300</v>
      </c>
      <c r="D1216" s="32">
        <v>0</v>
      </c>
    </row>
    <row r="1217" spans="1:4" s="4" customFormat="1" x14ac:dyDescent="0.2">
      <c r="A1217" s="22">
        <v>412300</v>
      </c>
      <c r="B1217" s="23" t="s">
        <v>92</v>
      </c>
      <c r="C1217" s="32">
        <v>3500</v>
      </c>
      <c r="D1217" s="32">
        <v>0</v>
      </c>
    </row>
    <row r="1218" spans="1:4" s="4" customFormat="1" x14ac:dyDescent="0.2">
      <c r="A1218" s="22">
        <v>412500</v>
      </c>
      <c r="B1218" s="23" t="s">
        <v>94</v>
      </c>
      <c r="C1218" s="32">
        <v>4000</v>
      </c>
      <c r="D1218" s="32">
        <v>0</v>
      </c>
    </row>
    <row r="1219" spans="1:4" s="4" customFormat="1" x14ac:dyDescent="0.2">
      <c r="A1219" s="22">
        <v>412600</v>
      </c>
      <c r="B1219" s="23" t="s">
        <v>216</v>
      </c>
      <c r="C1219" s="32">
        <v>20000</v>
      </c>
      <c r="D1219" s="32">
        <v>0</v>
      </c>
    </row>
    <row r="1220" spans="1:4" s="4" customFormat="1" x14ac:dyDescent="0.2">
      <c r="A1220" s="22">
        <v>412700</v>
      </c>
      <c r="B1220" s="23" t="s">
        <v>203</v>
      </c>
      <c r="C1220" s="32">
        <v>6000</v>
      </c>
      <c r="D1220" s="32">
        <v>0</v>
      </c>
    </row>
    <row r="1221" spans="1:4" s="4" customFormat="1" x14ac:dyDescent="0.2">
      <c r="A1221" s="22">
        <v>412900</v>
      </c>
      <c r="B1221" s="27" t="s">
        <v>526</v>
      </c>
      <c r="C1221" s="32">
        <v>500</v>
      </c>
      <c r="D1221" s="32">
        <v>0</v>
      </c>
    </row>
    <row r="1222" spans="1:4" s="4" customFormat="1" x14ac:dyDescent="0.2">
      <c r="A1222" s="22">
        <v>412900</v>
      </c>
      <c r="B1222" s="27" t="s">
        <v>293</v>
      </c>
      <c r="C1222" s="32">
        <v>5500</v>
      </c>
      <c r="D1222" s="32">
        <v>0</v>
      </c>
    </row>
    <row r="1223" spans="1:4" s="4" customFormat="1" x14ac:dyDescent="0.2">
      <c r="A1223" s="22">
        <v>412900</v>
      </c>
      <c r="B1223" s="27" t="s">
        <v>311</v>
      </c>
      <c r="C1223" s="32">
        <v>4300</v>
      </c>
      <c r="D1223" s="32">
        <v>0</v>
      </c>
    </row>
    <row r="1224" spans="1:4" s="4" customFormat="1" x14ac:dyDescent="0.2">
      <c r="A1224" s="22">
        <v>412900</v>
      </c>
      <c r="B1224" s="27" t="s">
        <v>312</v>
      </c>
      <c r="C1224" s="32">
        <v>5200</v>
      </c>
      <c r="D1224" s="32">
        <v>0</v>
      </c>
    </row>
    <row r="1225" spans="1:4" s="4" customFormat="1" x14ac:dyDescent="0.2">
      <c r="A1225" s="22">
        <v>412900</v>
      </c>
      <c r="B1225" s="27" t="s">
        <v>313</v>
      </c>
      <c r="C1225" s="32">
        <v>700</v>
      </c>
      <c r="D1225" s="32">
        <v>0</v>
      </c>
    </row>
    <row r="1226" spans="1:4" s="4" customFormat="1" x14ac:dyDescent="0.2">
      <c r="A1226" s="22">
        <v>412900</v>
      </c>
      <c r="B1226" s="23" t="s">
        <v>295</v>
      </c>
      <c r="C1226" s="32">
        <v>500</v>
      </c>
      <c r="D1226" s="32">
        <v>0</v>
      </c>
    </row>
    <row r="1227" spans="1:4" s="60" customFormat="1" x14ac:dyDescent="0.2">
      <c r="A1227" s="20">
        <v>415000</v>
      </c>
      <c r="B1227" s="25" t="s">
        <v>50</v>
      </c>
      <c r="C1227" s="19">
        <f>SUM(C1228:C1230)</f>
        <v>1704600</v>
      </c>
      <c r="D1227" s="19">
        <f>SUM(D1228:D1230)</f>
        <v>0</v>
      </c>
    </row>
    <row r="1228" spans="1:4" s="4" customFormat="1" x14ac:dyDescent="0.2">
      <c r="A1228" s="30">
        <v>415100</v>
      </c>
      <c r="B1228" s="23" t="s">
        <v>260</v>
      </c>
      <c r="C1228" s="32">
        <v>8900</v>
      </c>
      <c r="D1228" s="32">
        <v>0</v>
      </c>
    </row>
    <row r="1229" spans="1:4" s="4" customFormat="1" x14ac:dyDescent="0.2">
      <c r="A1229" s="30">
        <v>415100</v>
      </c>
      <c r="B1229" s="23" t="s">
        <v>267</v>
      </c>
      <c r="C1229" s="32">
        <v>293400</v>
      </c>
      <c r="D1229" s="32">
        <v>0</v>
      </c>
    </row>
    <row r="1230" spans="1:4" s="4" customFormat="1" x14ac:dyDescent="0.2">
      <c r="A1230" s="30">
        <v>415200</v>
      </c>
      <c r="B1230" s="23" t="s">
        <v>498</v>
      </c>
      <c r="C1230" s="32">
        <v>1402300</v>
      </c>
      <c r="D1230" s="32">
        <v>0</v>
      </c>
    </row>
    <row r="1231" spans="1:4" s="60" customFormat="1" x14ac:dyDescent="0.2">
      <c r="A1231" s="20">
        <v>480000</v>
      </c>
      <c r="B1231" s="25" t="s">
        <v>148</v>
      </c>
      <c r="C1231" s="19">
        <f t="shared" ref="C1231:C1232" si="185">C1232</f>
        <v>1350000</v>
      </c>
      <c r="D1231" s="19">
        <f t="shared" ref="D1231:D1232" si="186">D1232</f>
        <v>0</v>
      </c>
    </row>
    <row r="1232" spans="1:4" s="60" customFormat="1" x14ac:dyDescent="0.2">
      <c r="A1232" s="20">
        <v>488000</v>
      </c>
      <c r="B1232" s="25" t="s">
        <v>103</v>
      </c>
      <c r="C1232" s="19">
        <f t="shared" si="185"/>
        <v>1350000</v>
      </c>
      <c r="D1232" s="19">
        <f t="shared" si="186"/>
        <v>0</v>
      </c>
    </row>
    <row r="1233" spans="1:4" s="4" customFormat="1" x14ac:dyDescent="0.2">
      <c r="A1233" s="22">
        <v>488100</v>
      </c>
      <c r="B1233" s="23" t="s">
        <v>499</v>
      </c>
      <c r="C1233" s="32">
        <v>1350000</v>
      </c>
      <c r="D1233" s="32">
        <v>0</v>
      </c>
    </row>
    <row r="1234" spans="1:4" s="29" customFormat="1" x14ac:dyDescent="0.2">
      <c r="A1234" s="20">
        <v>510000</v>
      </c>
      <c r="B1234" s="25" t="s">
        <v>152</v>
      </c>
      <c r="C1234" s="19">
        <f>C1235+0+C1237</f>
        <v>3500</v>
      </c>
      <c r="D1234" s="19">
        <f>D1235+0+D1237</f>
        <v>0</v>
      </c>
    </row>
    <row r="1235" spans="1:4" s="29" customFormat="1" x14ac:dyDescent="0.2">
      <c r="A1235" s="20">
        <v>511000</v>
      </c>
      <c r="B1235" s="25" t="s">
        <v>153</v>
      </c>
      <c r="C1235" s="19">
        <f>C1236+0</f>
        <v>2000</v>
      </c>
      <c r="D1235" s="19">
        <f>D1236+0</f>
        <v>0</v>
      </c>
    </row>
    <row r="1236" spans="1:4" s="4" customFormat="1" x14ac:dyDescent="0.2">
      <c r="A1236" s="22">
        <v>511300</v>
      </c>
      <c r="B1236" s="23" t="s">
        <v>156</v>
      </c>
      <c r="C1236" s="32">
        <v>2000</v>
      </c>
      <c r="D1236" s="32">
        <v>0</v>
      </c>
    </row>
    <row r="1237" spans="1:4" s="29" customFormat="1" x14ac:dyDescent="0.2">
      <c r="A1237" s="20">
        <v>516000</v>
      </c>
      <c r="B1237" s="25" t="s">
        <v>163</v>
      </c>
      <c r="C1237" s="19">
        <f t="shared" ref="C1237" si="187">C1238</f>
        <v>1500</v>
      </c>
      <c r="D1237" s="19">
        <f t="shared" ref="D1237" si="188">D1238</f>
        <v>0</v>
      </c>
    </row>
    <row r="1238" spans="1:4" s="4" customFormat="1" x14ac:dyDescent="0.2">
      <c r="A1238" s="22">
        <v>516100</v>
      </c>
      <c r="B1238" s="23" t="s">
        <v>163</v>
      </c>
      <c r="C1238" s="32">
        <v>1500</v>
      </c>
      <c r="D1238" s="32">
        <v>0</v>
      </c>
    </row>
    <row r="1239" spans="1:4" s="4" customFormat="1" x14ac:dyDescent="0.2">
      <c r="A1239" s="63"/>
      <c r="B1239" s="57" t="s">
        <v>230</v>
      </c>
      <c r="C1239" s="61">
        <f>C1209+C1231+C1234+0</f>
        <v>3443800</v>
      </c>
      <c r="D1239" s="61">
        <f>D1209+D1231+D1234+0</f>
        <v>0</v>
      </c>
    </row>
    <row r="1240" spans="1:4" s="4" customFormat="1" x14ac:dyDescent="0.2">
      <c r="A1240" s="14"/>
      <c r="B1240" s="23"/>
      <c r="C1240" s="24"/>
      <c r="D1240" s="24"/>
    </row>
    <row r="1241" spans="1:4" s="4" customFormat="1" x14ac:dyDescent="0.2">
      <c r="A1241" s="17"/>
      <c r="B1241" s="18"/>
      <c r="C1241" s="24"/>
      <c r="D1241" s="24"/>
    </row>
    <row r="1242" spans="1:4" s="4" customFormat="1" x14ac:dyDescent="0.2">
      <c r="A1242" s="22" t="s">
        <v>581</v>
      </c>
      <c r="B1242" s="25"/>
      <c r="C1242" s="24"/>
      <c r="D1242" s="24"/>
    </row>
    <row r="1243" spans="1:4" s="4" customFormat="1" x14ac:dyDescent="0.2">
      <c r="A1243" s="22" t="s">
        <v>241</v>
      </c>
      <c r="B1243" s="25"/>
      <c r="C1243" s="24"/>
      <c r="D1243" s="24"/>
    </row>
    <row r="1244" spans="1:4" s="4" customFormat="1" x14ac:dyDescent="0.2">
      <c r="A1244" s="22" t="s">
        <v>361</v>
      </c>
      <c r="B1244" s="25"/>
      <c r="C1244" s="24"/>
      <c r="D1244" s="24"/>
    </row>
    <row r="1245" spans="1:4" s="4" customFormat="1" x14ac:dyDescent="0.2">
      <c r="A1245" s="22" t="s">
        <v>582</v>
      </c>
      <c r="B1245" s="25"/>
      <c r="C1245" s="24"/>
      <c r="D1245" s="24"/>
    </row>
    <row r="1246" spans="1:4" s="4" customFormat="1" x14ac:dyDescent="0.2">
      <c r="A1246" s="22"/>
      <c r="B1246" s="53"/>
      <c r="C1246" s="41"/>
      <c r="D1246" s="41"/>
    </row>
    <row r="1247" spans="1:4" s="4" customFormat="1" x14ac:dyDescent="0.2">
      <c r="A1247" s="20">
        <v>410000</v>
      </c>
      <c r="B1247" s="21" t="s">
        <v>87</v>
      </c>
      <c r="C1247" s="19">
        <f>C1248+C1253</f>
        <v>2197900</v>
      </c>
      <c r="D1247" s="19">
        <f>D1248+D1253</f>
        <v>0</v>
      </c>
    </row>
    <row r="1248" spans="1:4" s="4" customFormat="1" x14ac:dyDescent="0.2">
      <c r="A1248" s="20">
        <v>411000</v>
      </c>
      <c r="B1248" s="21" t="s">
        <v>201</v>
      </c>
      <c r="C1248" s="19">
        <f>SUM(C1249:C1252)</f>
        <v>2194400</v>
      </c>
      <c r="D1248" s="19">
        <f>SUM(D1249:D1252)</f>
        <v>0</v>
      </c>
    </row>
    <row r="1249" spans="1:4" s="4" customFormat="1" x14ac:dyDescent="0.2">
      <c r="A1249" s="22">
        <v>411100</v>
      </c>
      <c r="B1249" s="23" t="s">
        <v>88</v>
      </c>
      <c r="C1249" s="32">
        <v>2038400</v>
      </c>
      <c r="D1249" s="32">
        <v>0</v>
      </c>
    </row>
    <row r="1250" spans="1:4" s="4" customFormat="1" x14ac:dyDescent="0.2">
      <c r="A1250" s="22">
        <v>411200</v>
      </c>
      <c r="B1250" s="23" t="s">
        <v>214</v>
      </c>
      <c r="C1250" s="32">
        <v>66000</v>
      </c>
      <c r="D1250" s="32">
        <v>0</v>
      </c>
    </row>
    <row r="1251" spans="1:4" s="4" customFormat="1" ht="40.5" x14ac:dyDescent="0.2">
      <c r="A1251" s="22">
        <v>411300</v>
      </c>
      <c r="B1251" s="23" t="s">
        <v>89</v>
      </c>
      <c r="C1251" s="32">
        <v>55000.000000000036</v>
      </c>
      <c r="D1251" s="32">
        <v>0</v>
      </c>
    </row>
    <row r="1252" spans="1:4" s="4" customFormat="1" x14ac:dyDescent="0.2">
      <c r="A1252" s="22">
        <v>411400</v>
      </c>
      <c r="B1252" s="23" t="s">
        <v>90</v>
      </c>
      <c r="C1252" s="32">
        <v>35000</v>
      </c>
      <c r="D1252" s="32">
        <v>0</v>
      </c>
    </row>
    <row r="1253" spans="1:4" s="4" customFormat="1" x14ac:dyDescent="0.2">
      <c r="A1253" s="20">
        <v>412000</v>
      </c>
      <c r="B1253" s="25" t="s">
        <v>206</v>
      </c>
      <c r="C1253" s="19">
        <f>SUM(C1254:C1254)</f>
        <v>3500.0000000000005</v>
      </c>
      <c r="D1253" s="19">
        <f>SUM(D1254:D1254)</f>
        <v>0</v>
      </c>
    </row>
    <row r="1254" spans="1:4" s="4" customFormat="1" x14ac:dyDescent="0.2">
      <c r="A1254" s="22">
        <v>412900</v>
      </c>
      <c r="B1254" s="23" t="s">
        <v>313</v>
      </c>
      <c r="C1254" s="32">
        <v>3500.0000000000005</v>
      </c>
      <c r="D1254" s="32">
        <v>0</v>
      </c>
    </row>
    <row r="1255" spans="1:4" s="29" customFormat="1" x14ac:dyDescent="0.2">
      <c r="A1255" s="20">
        <v>630000</v>
      </c>
      <c r="B1255" s="25" t="s">
        <v>191</v>
      </c>
      <c r="C1255" s="19">
        <f>C1256+0</f>
        <v>40000</v>
      </c>
      <c r="D1255" s="19">
        <f>D1256+0</f>
        <v>0</v>
      </c>
    </row>
    <row r="1256" spans="1:4" s="29" customFormat="1" x14ac:dyDescent="0.2">
      <c r="A1256" s="20">
        <v>638000</v>
      </c>
      <c r="B1256" s="25" t="s">
        <v>126</v>
      </c>
      <c r="C1256" s="19">
        <f t="shared" ref="C1256" si="189">C1257</f>
        <v>40000</v>
      </c>
      <c r="D1256" s="19">
        <f t="shared" ref="D1256" si="190">D1257</f>
        <v>0</v>
      </c>
    </row>
    <row r="1257" spans="1:4" s="4" customFormat="1" x14ac:dyDescent="0.2">
      <c r="A1257" s="22">
        <v>638100</v>
      </c>
      <c r="B1257" s="23" t="s">
        <v>196</v>
      </c>
      <c r="C1257" s="32">
        <v>40000</v>
      </c>
      <c r="D1257" s="32">
        <v>0</v>
      </c>
    </row>
    <row r="1258" spans="1:4" s="4" customFormat="1" x14ac:dyDescent="0.2">
      <c r="A1258" s="11"/>
      <c r="B1258" s="57" t="s">
        <v>230</v>
      </c>
      <c r="C1258" s="61">
        <f>C1247+0+0+C1255</f>
        <v>2237900</v>
      </c>
      <c r="D1258" s="61">
        <f>D1247+0+0+D1255</f>
        <v>0</v>
      </c>
    </row>
    <row r="1259" spans="1:4" s="4" customFormat="1" x14ac:dyDescent="0.2">
      <c r="A1259" s="14"/>
      <c r="B1259" s="18"/>
      <c r="C1259" s="24"/>
      <c r="D1259" s="24"/>
    </row>
    <row r="1260" spans="1:4" s="4" customFormat="1" x14ac:dyDescent="0.2">
      <c r="A1260" s="17"/>
      <c r="B1260" s="18"/>
      <c r="C1260" s="24"/>
      <c r="D1260" s="24"/>
    </row>
    <row r="1261" spans="1:4" s="4" customFormat="1" x14ac:dyDescent="0.2">
      <c r="A1261" s="22" t="s">
        <v>583</v>
      </c>
      <c r="B1261" s="25"/>
      <c r="C1261" s="24"/>
      <c r="D1261" s="24"/>
    </row>
    <row r="1262" spans="1:4" s="4" customFormat="1" x14ac:dyDescent="0.2">
      <c r="A1262" s="22" t="s">
        <v>241</v>
      </c>
      <c r="B1262" s="25"/>
      <c r="C1262" s="24"/>
      <c r="D1262" s="24"/>
    </row>
    <row r="1263" spans="1:4" s="4" customFormat="1" x14ac:dyDescent="0.2">
      <c r="A1263" s="22" t="s">
        <v>362</v>
      </c>
      <c r="B1263" s="25"/>
      <c r="C1263" s="24"/>
      <c r="D1263" s="24"/>
    </row>
    <row r="1264" spans="1:4" s="4" customFormat="1" x14ac:dyDescent="0.2">
      <c r="A1264" s="22" t="s">
        <v>584</v>
      </c>
      <c r="B1264" s="25"/>
      <c r="C1264" s="24"/>
      <c r="D1264" s="24"/>
    </row>
    <row r="1265" spans="1:4" s="4" customFormat="1" x14ac:dyDescent="0.2">
      <c r="A1265" s="22"/>
      <c r="B1265" s="53"/>
      <c r="C1265" s="41"/>
      <c r="D1265" s="41"/>
    </row>
    <row r="1266" spans="1:4" s="4" customFormat="1" x14ac:dyDescent="0.2">
      <c r="A1266" s="20">
        <v>410000</v>
      </c>
      <c r="B1266" s="21" t="s">
        <v>87</v>
      </c>
      <c r="C1266" s="19">
        <f>C1267+C1272</f>
        <v>17144800</v>
      </c>
      <c r="D1266" s="19">
        <f>D1267+D1272</f>
        <v>1175000</v>
      </c>
    </row>
    <row r="1267" spans="1:4" s="4" customFormat="1" x14ac:dyDescent="0.2">
      <c r="A1267" s="20">
        <v>411000</v>
      </c>
      <c r="B1267" s="21" t="s">
        <v>201</v>
      </c>
      <c r="C1267" s="19">
        <f>SUM(C1268:C1271)</f>
        <v>16500000</v>
      </c>
      <c r="D1267" s="19">
        <f>SUM(D1268:D1271)</f>
        <v>330000</v>
      </c>
    </row>
    <row r="1268" spans="1:4" s="4" customFormat="1" x14ac:dyDescent="0.2">
      <c r="A1268" s="22">
        <v>411100</v>
      </c>
      <c r="B1268" s="23" t="s">
        <v>88</v>
      </c>
      <c r="C1268" s="32">
        <v>15700000</v>
      </c>
      <c r="D1268" s="24">
        <v>230000</v>
      </c>
    </row>
    <row r="1269" spans="1:4" s="4" customFormat="1" x14ac:dyDescent="0.2">
      <c r="A1269" s="22">
        <v>411200</v>
      </c>
      <c r="B1269" s="23" t="s">
        <v>214</v>
      </c>
      <c r="C1269" s="32">
        <v>370000</v>
      </c>
      <c r="D1269" s="24">
        <v>65000</v>
      </c>
    </row>
    <row r="1270" spans="1:4" s="4" customFormat="1" ht="40.5" x14ac:dyDescent="0.2">
      <c r="A1270" s="22">
        <v>411300</v>
      </c>
      <c r="B1270" s="23" t="s">
        <v>89</v>
      </c>
      <c r="C1270" s="32">
        <v>340000</v>
      </c>
      <c r="D1270" s="24">
        <v>20000</v>
      </c>
    </row>
    <row r="1271" spans="1:4" s="4" customFormat="1" x14ac:dyDescent="0.2">
      <c r="A1271" s="22">
        <v>411400</v>
      </c>
      <c r="B1271" s="23" t="s">
        <v>90</v>
      </c>
      <c r="C1271" s="32">
        <v>90000</v>
      </c>
      <c r="D1271" s="24">
        <v>15000</v>
      </c>
    </row>
    <row r="1272" spans="1:4" s="4" customFormat="1" x14ac:dyDescent="0.2">
      <c r="A1272" s="20">
        <v>412000</v>
      </c>
      <c r="B1272" s="25" t="s">
        <v>206</v>
      </c>
      <c r="C1272" s="19">
        <f>SUM(C1273:C1282)</f>
        <v>644800</v>
      </c>
      <c r="D1272" s="19">
        <f>SUM(D1273:D1282)</f>
        <v>845000</v>
      </c>
    </row>
    <row r="1273" spans="1:4" s="4" customFormat="1" x14ac:dyDescent="0.2">
      <c r="A1273" s="22">
        <v>412100</v>
      </c>
      <c r="B1273" s="23" t="s">
        <v>91</v>
      </c>
      <c r="C1273" s="32">
        <v>800</v>
      </c>
      <c r="D1273" s="24">
        <v>30000</v>
      </c>
    </row>
    <row r="1274" spans="1:4" s="4" customFormat="1" x14ac:dyDescent="0.2">
      <c r="A1274" s="22">
        <v>412200</v>
      </c>
      <c r="B1274" s="23" t="s">
        <v>215</v>
      </c>
      <c r="C1274" s="32">
        <v>70000</v>
      </c>
      <c r="D1274" s="24">
        <v>190000</v>
      </c>
    </row>
    <row r="1275" spans="1:4" s="4" customFormat="1" x14ac:dyDescent="0.2">
      <c r="A1275" s="22">
        <v>412300</v>
      </c>
      <c r="B1275" s="23" t="s">
        <v>92</v>
      </c>
      <c r="C1275" s="32">
        <v>20000</v>
      </c>
      <c r="D1275" s="24">
        <v>50000</v>
      </c>
    </row>
    <row r="1276" spans="1:4" s="4" customFormat="1" x14ac:dyDescent="0.2">
      <c r="A1276" s="22">
        <v>412400</v>
      </c>
      <c r="B1276" s="23" t="s">
        <v>93</v>
      </c>
      <c r="C1276" s="32">
        <v>0</v>
      </c>
      <c r="D1276" s="24">
        <v>30000</v>
      </c>
    </row>
    <row r="1277" spans="1:4" s="4" customFormat="1" x14ac:dyDescent="0.2">
      <c r="A1277" s="22">
        <v>412500</v>
      </c>
      <c r="B1277" s="23" t="s">
        <v>94</v>
      </c>
      <c r="C1277" s="32">
        <v>13000</v>
      </c>
      <c r="D1277" s="24">
        <v>85000</v>
      </c>
    </row>
    <row r="1278" spans="1:4" s="4" customFormat="1" x14ac:dyDescent="0.2">
      <c r="A1278" s="22">
        <v>412600</v>
      </c>
      <c r="B1278" s="23" t="s">
        <v>216</v>
      </c>
      <c r="C1278" s="32">
        <v>2000</v>
      </c>
      <c r="D1278" s="24">
        <v>120000</v>
      </c>
    </row>
    <row r="1279" spans="1:4" s="4" customFormat="1" x14ac:dyDescent="0.2">
      <c r="A1279" s="22">
        <v>412700</v>
      </c>
      <c r="B1279" s="23" t="s">
        <v>203</v>
      </c>
      <c r="C1279" s="32">
        <v>15000</v>
      </c>
      <c r="D1279" s="24">
        <v>70000</v>
      </c>
    </row>
    <row r="1280" spans="1:4" s="4" customFormat="1" x14ac:dyDescent="0.2">
      <c r="A1280" s="22">
        <v>412900</v>
      </c>
      <c r="B1280" s="27" t="s">
        <v>293</v>
      </c>
      <c r="C1280" s="32">
        <v>490000</v>
      </c>
      <c r="D1280" s="32">
        <v>0</v>
      </c>
    </row>
    <row r="1281" spans="1:4" s="4" customFormat="1" x14ac:dyDescent="0.2">
      <c r="A1281" s="22">
        <v>412900</v>
      </c>
      <c r="B1281" s="23" t="s">
        <v>313</v>
      </c>
      <c r="C1281" s="32">
        <v>34000</v>
      </c>
      <c r="D1281" s="32">
        <v>0</v>
      </c>
    </row>
    <row r="1282" spans="1:4" s="4" customFormat="1" x14ac:dyDescent="0.2">
      <c r="A1282" s="22">
        <v>412900</v>
      </c>
      <c r="B1282" s="23" t="s">
        <v>295</v>
      </c>
      <c r="C1282" s="32">
        <v>0</v>
      </c>
      <c r="D1282" s="24">
        <v>270000</v>
      </c>
    </row>
    <row r="1283" spans="1:4" s="29" customFormat="1" x14ac:dyDescent="0.2">
      <c r="A1283" s="20">
        <v>510000</v>
      </c>
      <c r="B1283" s="25" t="s">
        <v>152</v>
      </c>
      <c r="C1283" s="19">
        <f>C1284+C1287</f>
        <v>0</v>
      </c>
      <c r="D1283" s="19">
        <f>D1284+D1287</f>
        <v>363500</v>
      </c>
    </row>
    <row r="1284" spans="1:4" s="29" customFormat="1" x14ac:dyDescent="0.2">
      <c r="A1284" s="20">
        <v>511000</v>
      </c>
      <c r="B1284" s="25" t="s">
        <v>153</v>
      </c>
      <c r="C1284" s="19">
        <f>SUM(C1285:C1286)</f>
        <v>0</v>
      </c>
      <c r="D1284" s="19">
        <f>SUM(D1285:D1286)</f>
        <v>360000</v>
      </c>
    </row>
    <row r="1285" spans="1:4" s="4" customFormat="1" x14ac:dyDescent="0.2">
      <c r="A1285" s="22">
        <v>511200</v>
      </c>
      <c r="B1285" s="23" t="s">
        <v>155</v>
      </c>
      <c r="C1285" s="32">
        <v>0</v>
      </c>
      <c r="D1285" s="24">
        <v>81000</v>
      </c>
    </row>
    <row r="1286" spans="1:4" s="4" customFormat="1" x14ac:dyDescent="0.2">
      <c r="A1286" s="22">
        <v>511300</v>
      </c>
      <c r="B1286" s="23" t="s">
        <v>156</v>
      </c>
      <c r="C1286" s="32">
        <v>0</v>
      </c>
      <c r="D1286" s="24">
        <v>279000</v>
      </c>
    </row>
    <row r="1287" spans="1:4" s="29" customFormat="1" x14ac:dyDescent="0.2">
      <c r="A1287" s="20">
        <v>516000</v>
      </c>
      <c r="B1287" s="25" t="s">
        <v>163</v>
      </c>
      <c r="C1287" s="19">
        <f t="shared" ref="C1287" si="191">C1288</f>
        <v>0</v>
      </c>
      <c r="D1287" s="19">
        <f t="shared" ref="D1287" si="192">D1288</f>
        <v>3500</v>
      </c>
    </row>
    <row r="1288" spans="1:4" s="4" customFormat="1" x14ac:dyDescent="0.2">
      <c r="A1288" s="22">
        <v>516100</v>
      </c>
      <c r="B1288" s="23" t="s">
        <v>163</v>
      </c>
      <c r="C1288" s="32">
        <v>0</v>
      </c>
      <c r="D1288" s="24">
        <v>3500</v>
      </c>
    </row>
    <row r="1289" spans="1:4" s="29" customFormat="1" x14ac:dyDescent="0.2">
      <c r="A1289" s="20">
        <v>630000</v>
      </c>
      <c r="B1289" s="25" t="s">
        <v>191</v>
      </c>
      <c r="C1289" s="19">
        <f>0+C1290</f>
        <v>680000</v>
      </c>
      <c r="D1289" s="19">
        <f>0+D1290</f>
        <v>0</v>
      </c>
    </row>
    <row r="1290" spans="1:4" s="29" customFormat="1" x14ac:dyDescent="0.2">
      <c r="A1290" s="20">
        <v>638000</v>
      </c>
      <c r="B1290" s="25" t="s">
        <v>126</v>
      </c>
      <c r="C1290" s="19">
        <f t="shared" ref="C1290" si="193">C1291</f>
        <v>680000</v>
      </c>
      <c r="D1290" s="19">
        <f t="shared" ref="D1290" si="194">D1291</f>
        <v>0</v>
      </c>
    </row>
    <row r="1291" spans="1:4" s="4" customFormat="1" x14ac:dyDescent="0.2">
      <c r="A1291" s="22">
        <v>638100</v>
      </c>
      <c r="B1291" s="23" t="s">
        <v>196</v>
      </c>
      <c r="C1291" s="32">
        <v>680000</v>
      </c>
      <c r="D1291" s="32">
        <v>0</v>
      </c>
    </row>
    <row r="1292" spans="1:4" s="4" customFormat="1" x14ac:dyDescent="0.2">
      <c r="A1292" s="11"/>
      <c r="B1292" s="57" t="s">
        <v>230</v>
      </c>
      <c r="C1292" s="61">
        <f>C1266+C1289+C1283+0</f>
        <v>17824800</v>
      </c>
      <c r="D1292" s="61">
        <f>D1266+D1289+D1283+0</f>
        <v>1538500</v>
      </c>
    </row>
    <row r="1293" spans="1:4" s="4" customFormat="1" x14ac:dyDescent="0.2">
      <c r="A1293" s="14"/>
      <c r="B1293" s="18"/>
      <c r="C1293" s="41"/>
      <c r="D1293" s="41"/>
    </row>
    <row r="1294" spans="1:4" s="4" customFormat="1" x14ac:dyDescent="0.2">
      <c r="A1294" s="17"/>
      <c r="B1294" s="18"/>
      <c r="C1294" s="41"/>
      <c r="D1294" s="41"/>
    </row>
    <row r="1295" spans="1:4" s="4" customFormat="1" x14ac:dyDescent="0.2">
      <c r="A1295" s="22" t="s">
        <v>585</v>
      </c>
      <c r="B1295" s="25"/>
      <c r="C1295" s="24"/>
      <c r="D1295" s="24"/>
    </row>
    <row r="1296" spans="1:4" s="4" customFormat="1" x14ac:dyDescent="0.2">
      <c r="A1296" s="22" t="s">
        <v>241</v>
      </c>
      <c r="B1296" s="25"/>
      <c r="C1296" s="24"/>
      <c r="D1296" s="24"/>
    </row>
    <row r="1297" spans="1:4" s="4" customFormat="1" x14ac:dyDescent="0.2">
      <c r="A1297" s="22" t="s">
        <v>363</v>
      </c>
      <c r="B1297" s="25"/>
      <c r="C1297" s="24"/>
      <c r="D1297" s="24"/>
    </row>
    <row r="1298" spans="1:4" s="4" customFormat="1" x14ac:dyDescent="0.2">
      <c r="A1298" s="22" t="s">
        <v>525</v>
      </c>
      <c r="B1298" s="25"/>
      <c r="C1298" s="24"/>
      <c r="D1298" s="24"/>
    </row>
    <row r="1299" spans="1:4" s="4" customFormat="1" x14ac:dyDescent="0.2">
      <c r="A1299" s="22"/>
      <c r="B1299" s="53"/>
      <c r="C1299" s="41"/>
      <c r="D1299" s="41"/>
    </row>
    <row r="1300" spans="1:4" s="4" customFormat="1" x14ac:dyDescent="0.2">
      <c r="A1300" s="20">
        <v>410000</v>
      </c>
      <c r="B1300" s="21" t="s">
        <v>87</v>
      </c>
      <c r="C1300" s="19">
        <f>C1301+C1305+C1315</f>
        <v>1978700</v>
      </c>
      <c r="D1300" s="19">
        <f>D1301+D1305+D1315</f>
        <v>0</v>
      </c>
    </row>
    <row r="1301" spans="1:4" s="4" customFormat="1" x14ac:dyDescent="0.2">
      <c r="A1301" s="20">
        <v>411000</v>
      </c>
      <c r="B1301" s="21" t="s">
        <v>201</v>
      </c>
      <c r="C1301" s="19">
        <f>SUM(C1302:C1304)</f>
        <v>425000</v>
      </c>
      <c r="D1301" s="19">
        <f>SUM(D1302:D1304)</f>
        <v>0</v>
      </c>
    </row>
    <row r="1302" spans="1:4" s="4" customFormat="1" x14ac:dyDescent="0.2">
      <c r="A1302" s="22">
        <v>411100</v>
      </c>
      <c r="B1302" s="23" t="s">
        <v>88</v>
      </c>
      <c r="C1302" s="32">
        <v>402000</v>
      </c>
      <c r="D1302" s="32">
        <v>0</v>
      </c>
    </row>
    <row r="1303" spans="1:4" s="4" customFormat="1" x14ac:dyDescent="0.2">
      <c r="A1303" s="22">
        <v>411200</v>
      </c>
      <c r="B1303" s="23" t="s">
        <v>214</v>
      </c>
      <c r="C1303" s="32">
        <v>12000</v>
      </c>
      <c r="D1303" s="32">
        <v>0</v>
      </c>
    </row>
    <row r="1304" spans="1:4" s="4" customFormat="1" ht="40.5" x14ac:dyDescent="0.2">
      <c r="A1304" s="22">
        <v>411300</v>
      </c>
      <c r="B1304" s="23" t="s">
        <v>89</v>
      </c>
      <c r="C1304" s="32">
        <v>11000</v>
      </c>
      <c r="D1304" s="32">
        <v>0</v>
      </c>
    </row>
    <row r="1305" spans="1:4" s="4" customFormat="1" x14ac:dyDescent="0.2">
      <c r="A1305" s="20">
        <v>412000</v>
      </c>
      <c r="B1305" s="25" t="s">
        <v>206</v>
      </c>
      <c r="C1305" s="19">
        <f>SUM(C1306:C1314)</f>
        <v>1537500</v>
      </c>
      <c r="D1305" s="19">
        <f>SUM(D1306:D1314)</f>
        <v>0</v>
      </c>
    </row>
    <row r="1306" spans="1:4" s="4" customFormat="1" x14ac:dyDescent="0.2">
      <c r="A1306" s="22">
        <v>412200</v>
      </c>
      <c r="B1306" s="23" t="s">
        <v>215</v>
      </c>
      <c r="C1306" s="32">
        <v>32000</v>
      </c>
      <c r="D1306" s="32">
        <v>0</v>
      </c>
    </row>
    <row r="1307" spans="1:4" s="4" customFormat="1" x14ac:dyDescent="0.2">
      <c r="A1307" s="22">
        <v>412300</v>
      </c>
      <c r="B1307" s="23" t="s">
        <v>92</v>
      </c>
      <c r="C1307" s="32">
        <v>19000.000000000007</v>
      </c>
      <c r="D1307" s="32">
        <v>0</v>
      </c>
    </row>
    <row r="1308" spans="1:4" s="4" customFormat="1" x14ac:dyDescent="0.2">
      <c r="A1308" s="22">
        <v>412400</v>
      </c>
      <c r="B1308" s="23" t="s">
        <v>93</v>
      </c>
      <c r="C1308" s="32">
        <v>9500</v>
      </c>
      <c r="D1308" s="32">
        <v>0</v>
      </c>
    </row>
    <row r="1309" spans="1:4" s="4" customFormat="1" x14ac:dyDescent="0.2">
      <c r="A1309" s="22">
        <v>412500</v>
      </c>
      <c r="B1309" s="23" t="s">
        <v>94</v>
      </c>
      <c r="C1309" s="32">
        <v>4500</v>
      </c>
      <c r="D1309" s="32">
        <v>0</v>
      </c>
    </row>
    <row r="1310" spans="1:4" s="4" customFormat="1" x14ac:dyDescent="0.2">
      <c r="A1310" s="22">
        <v>412600</v>
      </c>
      <c r="B1310" s="23" t="s">
        <v>216</v>
      </c>
      <c r="C1310" s="32">
        <v>5000</v>
      </c>
      <c r="D1310" s="32">
        <v>0</v>
      </c>
    </row>
    <row r="1311" spans="1:4" s="4" customFormat="1" x14ac:dyDescent="0.2">
      <c r="A1311" s="22">
        <v>412700</v>
      </c>
      <c r="B1311" s="23" t="s">
        <v>203</v>
      </c>
      <c r="C1311" s="32">
        <v>16499.999999999996</v>
      </c>
      <c r="D1311" s="32">
        <v>0</v>
      </c>
    </row>
    <row r="1312" spans="1:4" s="4" customFormat="1" x14ac:dyDescent="0.2">
      <c r="A1312" s="22">
        <v>412900</v>
      </c>
      <c r="B1312" s="27" t="s">
        <v>293</v>
      </c>
      <c r="C1312" s="32">
        <v>1448000</v>
      </c>
      <c r="D1312" s="32">
        <v>0</v>
      </c>
    </row>
    <row r="1313" spans="1:4" s="4" customFormat="1" x14ac:dyDescent="0.2">
      <c r="A1313" s="22">
        <v>412900</v>
      </c>
      <c r="B1313" s="27" t="s">
        <v>311</v>
      </c>
      <c r="C1313" s="32">
        <v>2000</v>
      </c>
      <c r="D1313" s="32">
        <v>0</v>
      </c>
    </row>
    <row r="1314" spans="1:4" s="4" customFormat="1" x14ac:dyDescent="0.2">
      <c r="A1314" s="22">
        <v>412900</v>
      </c>
      <c r="B1314" s="27" t="s">
        <v>313</v>
      </c>
      <c r="C1314" s="32">
        <v>1000</v>
      </c>
      <c r="D1314" s="32">
        <v>0</v>
      </c>
    </row>
    <row r="1315" spans="1:4" s="29" customFormat="1" ht="40.5" x14ac:dyDescent="0.2">
      <c r="A1315" s="20">
        <v>418000</v>
      </c>
      <c r="B1315" s="25" t="s">
        <v>210</v>
      </c>
      <c r="C1315" s="19">
        <f t="shared" ref="C1315" si="195">C1316</f>
        <v>16200.000000000004</v>
      </c>
      <c r="D1315" s="19">
        <f t="shared" ref="D1315" si="196">D1316</f>
        <v>0</v>
      </c>
    </row>
    <row r="1316" spans="1:4" s="4" customFormat="1" x14ac:dyDescent="0.2">
      <c r="A1316" s="22">
        <v>418200</v>
      </c>
      <c r="B1316" s="28" t="s">
        <v>146</v>
      </c>
      <c r="C1316" s="32">
        <v>16200.000000000004</v>
      </c>
      <c r="D1316" s="32">
        <v>0</v>
      </c>
    </row>
    <row r="1317" spans="1:4" s="29" customFormat="1" x14ac:dyDescent="0.2">
      <c r="A1317" s="20">
        <v>480000</v>
      </c>
      <c r="B1317" s="25" t="s">
        <v>148</v>
      </c>
      <c r="C1317" s="19">
        <f t="shared" ref="C1317:C1318" si="197">C1318</f>
        <v>10000</v>
      </c>
      <c r="D1317" s="19">
        <f t="shared" ref="D1317:D1318" si="198">D1318</f>
        <v>0</v>
      </c>
    </row>
    <row r="1318" spans="1:4" s="29" customFormat="1" x14ac:dyDescent="0.2">
      <c r="A1318" s="20">
        <v>487000</v>
      </c>
      <c r="B1318" s="25" t="s">
        <v>200</v>
      </c>
      <c r="C1318" s="19">
        <f t="shared" si="197"/>
        <v>10000</v>
      </c>
      <c r="D1318" s="19">
        <f t="shared" si="198"/>
        <v>0</v>
      </c>
    </row>
    <row r="1319" spans="1:4" s="4" customFormat="1" x14ac:dyDescent="0.2">
      <c r="A1319" s="30">
        <v>487300</v>
      </c>
      <c r="B1319" s="23" t="s">
        <v>149</v>
      </c>
      <c r="C1319" s="32">
        <v>10000</v>
      </c>
      <c r="D1319" s="32">
        <v>0</v>
      </c>
    </row>
    <row r="1320" spans="1:4" s="4" customFormat="1" x14ac:dyDescent="0.2">
      <c r="A1320" s="11"/>
      <c r="B1320" s="57" t="s">
        <v>230</v>
      </c>
      <c r="C1320" s="61">
        <f>C1300+0+0+C1317</f>
        <v>1988700</v>
      </c>
      <c r="D1320" s="61">
        <f>D1300+0+0+D1317</f>
        <v>0</v>
      </c>
    </row>
    <row r="1321" spans="1:4" s="4" customFormat="1" x14ac:dyDescent="0.2">
      <c r="A1321" s="14"/>
      <c r="B1321" s="18"/>
      <c r="C1321" s="41"/>
      <c r="D1321" s="41"/>
    </row>
    <row r="1322" spans="1:4" s="4" customFormat="1" x14ac:dyDescent="0.2">
      <c r="A1322" s="17"/>
      <c r="B1322" s="18"/>
      <c r="C1322" s="24"/>
      <c r="D1322" s="24"/>
    </row>
    <row r="1323" spans="1:4" s="4" customFormat="1" x14ac:dyDescent="0.2">
      <c r="A1323" s="22" t="s">
        <v>586</v>
      </c>
      <c r="B1323" s="25"/>
      <c r="C1323" s="24"/>
      <c r="D1323" s="24"/>
    </row>
    <row r="1324" spans="1:4" s="4" customFormat="1" x14ac:dyDescent="0.2">
      <c r="A1324" s="22" t="s">
        <v>242</v>
      </c>
      <c r="B1324" s="25"/>
      <c r="C1324" s="24"/>
      <c r="D1324" s="24"/>
    </row>
    <row r="1325" spans="1:4" s="4" customFormat="1" x14ac:dyDescent="0.2">
      <c r="A1325" s="22" t="s">
        <v>360</v>
      </c>
      <c r="B1325" s="25"/>
      <c r="C1325" s="24"/>
      <c r="D1325" s="24"/>
    </row>
    <row r="1326" spans="1:4" s="4" customFormat="1" x14ac:dyDescent="0.2">
      <c r="A1326" s="22" t="s">
        <v>525</v>
      </c>
      <c r="B1326" s="25"/>
      <c r="C1326" s="24"/>
      <c r="D1326" s="24"/>
    </row>
    <row r="1327" spans="1:4" s="4" customFormat="1" x14ac:dyDescent="0.2">
      <c r="A1327" s="22"/>
      <c r="B1327" s="53"/>
      <c r="C1327" s="41"/>
      <c r="D1327" s="41"/>
    </row>
    <row r="1328" spans="1:4" s="4" customFormat="1" x14ac:dyDescent="0.2">
      <c r="A1328" s="20">
        <v>410000</v>
      </c>
      <c r="B1328" s="21" t="s">
        <v>87</v>
      </c>
      <c r="C1328" s="19">
        <f>C1329+C1334+0+C1357+C1350+C1355</f>
        <v>10302700</v>
      </c>
      <c r="D1328" s="19">
        <f>D1329+D1334+0+D1357+D1350+D1355</f>
        <v>0</v>
      </c>
    </row>
    <row r="1329" spans="1:4" s="4" customFormat="1" x14ac:dyDescent="0.2">
      <c r="A1329" s="20">
        <v>411000</v>
      </c>
      <c r="B1329" s="21" t="s">
        <v>201</v>
      </c>
      <c r="C1329" s="19">
        <f>SUM(C1330:C1333)</f>
        <v>7127000</v>
      </c>
      <c r="D1329" s="19">
        <f>SUM(D1330:D1333)</f>
        <v>0</v>
      </c>
    </row>
    <row r="1330" spans="1:4" s="4" customFormat="1" x14ac:dyDescent="0.2">
      <c r="A1330" s="22">
        <v>411100</v>
      </c>
      <c r="B1330" s="23" t="s">
        <v>88</v>
      </c>
      <c r="C1330" s="32">
        <v>6600000</v>
      </c>
      <c r="D1330" s="32">
        <v>0</v>
      </c>
    </row>
    <row r="1331" spans="1:4" s="4" customFormat="1" x14ac:dyDescent="0.2">
      <c r="A1331" s="22">
        <v>411200</v>
      </c>
      <c r="B1331" s="23" t="s">
        <v>214</v>
      </c>
      <c r="C1331" s="32">
        <v>270000</v>
      </c>
      <c r="D1331" s="32">
        <v>0</v>
      </c>
    </row>
    <row r="1332" spans="1:4" s="4" customFormat="1" ht="40.5" x14ac:dyDescent="0.2">
      <c r="A1332" s="22">
        <v>411300</v>
      </c>
      <c r="B1332" s="23" t="s">
        <v>89</v>
      </c>
      <c r="C1332" s="32">
        <v>170000</v>
      </c>
      <c r="D1332" s="32">
        <v>0</v>
      </c>
    </row>
    <row r="1333" spans="1:4" s="4" customFormat="1" x14ac:dyDescent="0.2">
      <c r="A1333" s="22">
        <v>411400</v>
      </c>
      <c r="B1333" s="23" t="s">
        <v>90</v>
      </c>
      <c r="C1333" s="32">
        <v>87000</v>
      </c>
      <c r="D1333" s="32">
        <v>0</v>
      </c>
    </row>
    <row r="1334" spans="1:4" s="4" customFormat="1" x14ac:dyDescent="0.2">
      <c r="A1334" s="20">
        <v>412000</v>
      </c>
      <c r="B1334" s="25" t="s">
        <v>206</v>
      </c>
      <c r="C1334" s="19">
        <f>SUM(C1335:C1349)</f>
        <v>3099200</v>
      </c>
      <c r="D1334" s="19">
        <f>SUM(D1335:D1349)</f>
        <v>0</v>
      </c>
    </row>
    <row r="1335" spans="1:4" s="4" customFormat="1" x14ac:dyDescent="0.2">
      <c r="A1335" s="22">
        <v>412100</v>
      </c>
      <c r="B1335" s="23" t="s">
        <v>91</v>
      </c>
      <c r="C1335" s="32">
        <v>110000</v>
      </c>
      <c r="D1335" s="32">
        <v>0</v>
      </c>
    </row>
    <row r="1336" spans="1:4" s="4" customFormat="1" x14ac:dyDescent="0.2">
      <c r="A1336" s="22">
        <v>412200</v>
      </c>
      <c r="B1336" s="23" t="s">
        <v>215</v>
      </c>
      <c r="C1336" s="32">
        <v>50000</v>
      </c>
      <c r="D1336" s="32">
        <v>0</v>
      </c>
    </row>
    <row r="1337" spans="1:4" s="4" customFormat="1" x14ac:dyDescent="0.2">
      <c r="A1337" s="22">
        <v>412300</v>
      </c>
      <c r="B1337" s="23" t="s">
        <v>92</v>
      </c>
      <c r="C1337" s="32">
        <v>113000</v>
      </c>
      <c r="D1337" s="32">
        <v>0</v>
      </c>
    </row>
    <row r="1338" spans="1:4" s="4" customFormat="1" x14ac:dyDescent="0.2">
      <c r="A1338" s="22">
        <v>412500</v>
      </c>
      <c r="B1338" s="23" t="s">
        <v>94</v>
      </c>
      <c r="C1338" s="32">
        <v>64999.999999999993</v>
      </c>
      <c r="D1338" s="32">
        <v>0</v>
      </c>
    </row>
    <row r="1339" spans="1:4" s="4" customFormat="1" x14ac:dyDescent="0.2">
      <c r="A1339" s="22">
        <v>412600</v>
      </c>
      <c r="B1339" s="23" t="s">
        <v>216</v>
      </c>
      <c r="C1339" s="32">
        <v>184000</v>
      </c>
      <c r="D1339" s="32">
        <v>0</v>
      </c>
    </row>
    <row r="1340" spans="1:4" s="4" customFormat="1" x14ac:dyDescent="0.2">
      <c r="A1340" s="22">
        <v>412700</v>
      </c>
      <c r="B1340" s="23" t="s">
        <v>203</v>
      </c>
      <c r="C1340" s="32">
        <v>2035200</v>
      </c>
      <c r="D1340" s="32">
        <v>0</v>
      </c>
    </row>
    <row r="1341" spans="1:4" s="4" customFormat="1" x14ac:dyDescent="0.2">
      <c r="A1341" s="22">
        <v>412700</v>
      </c>
      <c r="B1341" s="23" t="s">
        <v>587</v>
      </c>
      <c r="C1341" s="32">
        <v>62000</v>
      </c>
      <c r="D1341" s="32">
        <v>0</v>
      </c>
    </row>
    <row r="1342" spans="1:4" s="4" customFormat="1" x14ac:dyDescent="0.2">
      <c r="A1342" s="22">
        <v>412700</v>
      </c>
      <c r="B1342" s="23" t="s">
        <v>364</v>
      </c>
      <c r="C1342" s="32">
        <v>209999.99999999997</v>
      </c>
      <c r="D1342" s="32">
        <v>0</v>
      </c>
    </row>
    <row r="1343" spans="1:4" s="4" customFormat="1" x14ac:dyDescent="0.2">
      <c r="A1343" s="22">
        <v>412700</v>
      </c>
      <c r="B1343" s="23" t="s">
        <v>588</v>
      </c>
      <c r="C1343" s="32">
        <v>85000</v>
      </c>
      <c r="D1343" s="32">
        <v>0</v>
      </c>
    </row>
    <row r="1344" spans="1:4" s="4" customFormat="1" x14ac:dyDescent="0.2">
      <c r="A1344" s="22">
        <v>412900</v>
      </c>
      <c r="B1344" s="27" t="s">
        <v>526</v>
      </c>
      <c r="C1344" s="32">
        <v>10000</v>
      </c>
      <c r="D1344" s="32">
        <v>0</v>
      </c>
    </row>
    <row r="1345" spans="1:4" s="4" customFormat="1" x14ac:dyDescent="0.2">
      <c r="A1345" s="22">
        <v>412900</v>
      </c>
      <c r="B1345" s="27" t="s">
        <v>293</v>
      </c>
      <c r="C1345" s="32">
        <v>75000</v>
      </c>
      <c r="D1345" s="32">
        <v>0</v>
      </c>
    </row>
    <row r="1346" spans="1:4" s="4" customFormat="1" x14ac:dyDescent="0.2">
      <c r="A1346" s="22">
        <v>412900</v>
      </c>
      <c r="B1346" s="27" t="s">
        <v>311</v>
      </c>
      <c r="C1346" s="32">
        <v>4000</v>
      </c>
      <c r="D1346" s="32">
        <v>0</v>
      </c>
    </row>
    <row r="1347" spans="1:4" s="4" customFormat="1" x14ac:dyDescent="0.2">
      <c r="A1347" s="22">
        <v>412900</v>
      </c>
      <c r="B1347" s="27" t="s">
        <v>312</v>
      </c>
      <c r="C1347" s="32">
        <v>13000</v>
      </c>
      <c r="D1347" s="32">
        <v>0</v>
      </c>
    </row>
    <row r="1348" spans="1:4" s="4" customFormat="1" x14ac:dyDescent="0.2">
      <c r="A1348" s="22">
        <v>412900</v>
      </c>
      <c r="B1348" s="23" t="s">
        <v>313</v>
      </c>
      <c r="C1348" s="32">
        <v>14000</v>
      </c>
      <c r="D1348" s="32">
        <v>0</v>
      </c>
    </row>
    <row r="1349" spans="1:4" s="4" customFormat="1" x14ac:dyDescent="0.2">
      <c r="A1349" s="22">
        <v>412900</v>
      </c>
      <c r="B1349" s="23" t="s">
        <v>295</v>
      </c>
      <c r="C1349" s="32">
        <v>69000</v>
      </c>
      <c r="D1349" s="32">
        <v>0</v>
      </c>
    </row>
    <row r="1350" spans="1:4" s="29" customFormat="1" x14ac:dyDescent="0.2">
      <c r="A1350" s="20">
        <v>415000</v>
      </c>
      <c r="B1350" s="25" t="s">
        <v>50</v>
      </c>
      <c r="C1350" s="19">
        <f>SUM(C1351:C1354)</f>
        <v>43500</v>
      </c>
      <c r="D1350" s="19">
        <f>SUM(D1351:D1354)</f>
        <v>0</v>
      </c>
    </row>
    <row r="1351" spans="1:4" s="4" customFormat="1" x14ac:dyDescent="0.2">
      <c r="A1351" s="22">
        <v>415200</v>
      </c>
      <c r="B1351" s="23" t="s">
        <v>280</v>
      </c>
      <c r="C1351" s="32">
        <v>6000</v>
      </c>
      <c r="D1351" s="32">
        <v>0</v>
      </c>
    </row>
    <row r="1352" spans="1:4" s="4" customFormat="1" x14ac:dyDescent="0.2">
      <c r="A1352" s="22">
        <v>415200</v>
      </c>
      <c r="B1352" s="23" t="s">
        <v>261</v>
      </c>
      <c r="C1352" s="32">
        <v>24500</v>
      </c>
      <c r="D1352" s="32">
        <v>0</v>
      </c>
    </row>
    <row r="1353" spans="1:4" s="4" customFormat="1" x14ac:dyDescent="0.2">
      <c r="A1353" s="22">
        <v>415200</v>
      </c>
      <c r="B1353" s="23" t="s">
        <v>285</v>
      </c>
      <c r="C1353" s="32">
        <v>5000</v>
      </c>
      <c r="D1353" s="32">
        <v>0</v>
      </c>
    </row>
    <row r="1354" spans="1:4" s="4" customFormat="1" x14ac:dyDescent="0.2">
      <c r="A1354" s="22">
        <v>415200</v>
      </c>
      <c r="B1354" s="23" t="s">
        <v>262</v>
      </c>
      <c r="C1354" s="32">
        <v>8000</v>
      </c>
      <c r="D1354" s="32">
        <v>0</v>
      </c>
    </row>
    <row r="1355" spans="1:4" s="29" customFormat="1" ht="40.5" x14ac:dyDescent="0.2">
      <c r="A1355" s="20">
        <v>418000</v>
      </c>
      <c r="B1355" s="25" t="s">
        <v>210</v>
      </c>
      <c r="C1355" s="19">
        <f>C1356</f>
        <v>3000</v>
      </c>
      <c r="D1355" s="19">
        <f>D1356</f>
        <v>0</v>
      </c>
    </row>
    <row r="1356" spans="1:4" s="4" customFormat="1" x14ac:dyDescent="0.2">
      <c r="A1356" s="22">
        <v>418400</v>
      </c>
      <c r="B1356" s="23" t="s">
        <v>147</v>
      </c>
      <c r="C1356" s="32">
        <v>3000</v>
      </c>
      <c r="D1356" s="32">
        <v>0</v>
      </c>
    </row>
    <row r="1357" spans="1:4" s="29" customFormat="1" x14ac:dyDescent="0.2">
      <c r="A1357" s="20">
        <v>419000</v>
      </c>
      <c r="B1357" s="25" t="s">
        <v>211</v>
      </c>
      <c r="C1357" s="19">
        <f>C1358</f>
        <v>30000</v>
      </c>
      <c r="D1357" s="19">
        <f>D1358</f>
        <v>0</v>
      </c>
    </row>
    <row r="1358" spans="1:4" s="4" customFormat="1" x14ac:dyDescent="0.2">
      <c r="A1358" s="22">
        <v>419100</v>
      </c>
      <c r="B1358" s="23" t="s">
        <v>211</v>
      </c>
      <c r="C1358" s="32">
        <v>30000</v>
      </c>
      <c r="D1358" s="32">
        <v>0</v>
      </c>
    </row>
    <row r="1359" spans="1:4" s="4" customFormat="1" x14ac:dyDescent="0.2">
      <c r="A1359" s="20">
        <v>510000</v>
      </c>
      <c r="B1359" s="25" t="s">
        <v>152</v>
      </c>
      <c r="C1359" s="19">
        <f>C1360+C1365+C1363</f>
        <v>7181300</v>
      </c>
      <c r="D1359" s="19">
        <f>D1360+D1365+D1363</f>
        <v>0</v>
      </c>
    </row>
    <row r="1360" spans="1:4" s="4" customFormat="1" x14ac:dyDescent="0.2">
      <c r="A1360" s="20">
        <v>511000</v>
      </c>
      <c r="B1360" s="25" t="s">
        <v>153</v>
      </c>
      <c r="C1360" s="19">
        <f>SUM(C1361:C1362)</f>
        <v>6616300</v>
      </c>
      <c r="D1360" s="19">
        <f>SUM(D1361:D1362)</f>
        <v>0</v>
      </c>
    </row>
    <row r="1361" spans="1:4" s="4" customFormat="1" x14ac:dyDescent="0.2">
      <c r="A1361" s="22">
        <v>511300</v>
      </c>
      <c r="B1361" s="23" t="s">
        <v>156</v>
      </c>
      <c r="C1361" s="32">
        <v>58300</v>
      </c>
      <c r="D1361" s="32">
        <v>0</v>
      </c>
    </row>
    <row r="1362" spans="1:4" s="4" customFormat="1" x14ac:dyDescent="0.2">
      <c r="A1362" s="22">
        <v>511700</v>
      </c>
      <c r="B1362" s="23" t="s">
        <v>159</v>
      </c>
      <c r="C1362" s="32">
        <v>6558000</v>
      </c>
      <c r="D1362" s="32">
        <v>0</v>
      </c>
    </row>
    <row r="1363" spans="1:4" s="29" customFormat="1" x14ac:dyDescent="0.2">
      <c r="A1363" s="20">
        <v>513000</v>
      </c>
      <c r="B1363" s="25" t="s">
        <v>161</v>
      </c>
      <c r="C1363" s="19">
        <f>0+C1364</f>
        <v>550000</v>
      </c>
      <c r="D1363" s="19">
        <f>0+D1364</f>
        <v>0</v>
      </c>
    </row>
    <row r="1364" spans="1:4" s="4" customFormat="1" x14ac:dyDescent="0.2">
      <c r="A1364" s="22">
        <v>513700</v>
      </c>
      <c r="B1364" s="23" t="s">
        <v>162</v>
      </c>
      <c r="C1364" s="32">
        <v>550000</v>
      </c>
      <c r="D1364" s="32">
        <v>0</v>
      </c>
    </row>
    <row r="1365" spans="1:4" s="29" customFormat="1" x14ac:dyDescent="0.2">
      <c r="A1365" s="20">
        <v>516000</v>
      </c>
      <c r="B1365" s="25" t="s">
        <v>163</v>
      </c>
      <c r="C1365" s="19">
        <f>C1366</f>
        <v>15000</v>
      </c>
      <c r="D1365" s="19">
        <f>D1366</f>
        <v>0</v>
      </c>
    </row>
    <row r="1366" spans="1:4" s="4" customFormat="1" x14ac:dyDescent="0.2">
      <c r="A1366" s="22">
        <v>516100</v>
      </c>
      <c r="B1366" s="23" t="s">
        <v>163</v>
      </c>
      <c r="C1366" s="32">
        <v>15000</v>
      </c>
      <c r="D1366" s="32">
        <v>0</v>
      </c>
    </row>
    <row r="1367" spans="1:4" s="29" customFormat="1" x14ac:dyDescent="0.2">
      <c r="A1367" s="20">
        <v>630000</v>
      </c>
      <c r="B1367" s="25" t="s">
        <v>191</v>
      </c>
      <c r="C1367" s="19">
        <f>C1368+C1370</f>
        <v>870000</v>
      </c>
      <c r="D1367" s="19">
        <f>D1368+D1370</f>
        <v>0</v>
      </c>
    </row>
    <row r="1368" spans="1:4" s="29" customFormat="1" x14ac:dyDescent="0.2">
      <c r="A1368" s="20">
        <v>631000</v>
      </c>
      <c r="B1368" s="25" t="s">
        <v>125</v>
      </c>
      <c r="C1368" s="19">
        <f>0+0+C1369</f>
        <v>30000</v>
      </c>
      <c r="D1368" s="19">
        <f>0+0+D1369</f>
        <v>0</v>
      </c>
    </row>
    <row r="1369" spans="1:4" s="4" customFormat="1" x14ac:dyDescent="0.2">
      <c r="A1369" s="22">
        <v>631900</v>
      </c>
      <c r="B1369" s="23" t="s">
        <v>365</v>
      </c>
      <c r="C1369" s="32">
        <v>30000</v>
      </c>
      <c r="D1369" s="32">
        <v>0</v>
      </c>
    </row>
    <row r="1370" spans="1:4" s="29" customFormat="1" x14ac:dyDescent="0.2">
      <c r="A1370" s="20">
        <v>638000</v>
      </c>
      <c r="B1370" s="25" t="s">
        <v>126</v>
      </c>
      <c r="C1370" s="19">
        <f>C1371+C1372</f>
        <v>840000</v>
      </c>
      <c r="D1370" s="19">
        <f>D1371+D1372</f>
        <v>0</v>
      </c>
    </row>
    <row r="1371" spans="1:4" s="4" customFormat="1" x14ac:dyDescent="0.2">
      <c r="A1371" s="22">
        <v>638100</v>
      </c>
      <c r="B1371" s="23" t="s">
        <v>196</v>
      </c>
      <c r="C1371" s="32">
        <v>510000</v>
      </c>
      <c r="D1371" s="32">
        <v>0</v>
      </c>
    </row>
    <row r="1372" spans="1:4" s="4" customFormat="1" x14ac:dyDescent="0.2">
      <c r="A1372" s="22">
        <v>638200</v>
      </c>
      <c r="B1372" s="23" t="s">
        <v>197</v>
      </c>
      <c r="C1372" s="32">
        <v>330000</v>
      </c>
      <c r="D1372" s="32">
        <v>0</v>
      </c>
    </row>
    <row r="1373" spans="1:4" s="4" customFormat="1" x14ac:dyDescent="0.2">
      <c r="A1373" s="63"/>
      <c r="B1373" s="57" t="s">
        <v>230</v>
      </c>
      <c r="C1373" s="61">
        <f>C1328+C1359+C1367+0</f>
        <v>18354000</v>
      </c>
      <c r="D1373" s="61">
        <f>D1328+D1359+D1367+0</f>
        <v>0</v>
      </c>
    </row>
    <row r="1374" spans="1:4" s="4" customFormat="1" x14ac:dyDescent="0.2">
      <c r="A1374" s="40"/>
      <c r="B1374" s="18"/>
      <c r="C1374" s="24"/>
      <c r="D1374" s="24"/>
    </row>
    <row r="1375" spans="1:4" s="4" customFormat="1" x14ac:dyDescent="0.2">
      <c r="A1375" s="17"/>
      <c r="B1375" s="18"/>
      <c r="C1375" s="24"/>
      <c r="D1375" s="24"/>
    </row>
    <row r="1376" spans="1:4" s="4" customFormat="1" x14ac:dyDescent="0.2">
      <c r="A1376" s="22" t="s">
        <v>589</v>
      </c>
      <c r="B1376" s="25"/>
      <c r="C1376" s="24"/>
      <c r="D1376" s="24"/>
    </row>
    <row r="1377" spans="1:4" s="4" customFormat="1" x14ac:dyDescent="0.2">
      <c r="A1377" s="22" t="s">
        <v>242</v>
      </c>
      <c r="B1377" s="25"/>
      <c r="C1377" s="24"/>
      <c r="D1377" s="24"/>
    </row>
    <row r="1378" spans="1:4" s="4" customFormat="1" x14ac:dyDescent="0.2">
      <c r="A1378" s="22" t="s">
        <v>334</v>
      </c>
      <c r="B1378" s="25"/>
      <c r="C1378" s="24"/>
      <c r="D1378" s="24"/>
    </row>
    <row r="1379" spans="1:4" s="4" customFormat="1" x14ac:dyDescent="0.2">
      <c r="A1379" s="22" t="s">
        <v>590</v>
      </c>
      <c r="B1379" s="25"/>
      <c r="C1379" s="24"/>
      <c r="D1379" s="24"/>
    </row>
    <row r="1380" spans="1:4" s="4" customFormat="1" x14ac:dyDescent="0.2">
      <c r="A1380" s="22"/>
      <c r="B1380" s="53"/>
      <c r="C1380" s="41"/>
      <c r="D1380" s="41"/>
    </row>
    <row r="1381" spans="1:4" s="4" customFormat="1" x14ac:dyDescent="0.2">
      <c r="A1381" s="20">
        <v>410000</v>
      </c>
      <c r="B1381" s="21" t="s">
        <v>87</v>
      </c>
      <c r="C1381" s="19">
        <f>C1382+C1387+C1399</f>
        <v>33551100</v>
      </c>
      <c r="D1381" s="19">
        <f>D1382+D1387+D1399</f>
        <v>0</v>
      </c>
    </row>
    <row r="1382" spans="1:4" s="4" customFormat="1" x14ac:dyDescent="0.2">
      <c r="A1382" s="20">
        <v>411000</v>
      </c>
      <c r="B1382" s="21" t="s">
        <v>201</v>
      </c>
      <c r="C1382" s="19">
        <f>SUM(C1383:C1386)</f>
        <v>28160000</v>
      </c>
      <c r="D1382" s="19">
        <f>SUM(D1383:D1386)</f>
        <v>0</v>
      </c>
    </row>
    <row r="1383" spans="1:4" s="4" customFormat="1" x14ac:dyDescent="0.2">
      <c r="A1383" s="22">
        <v>411100</v>
      </c>
      <c r="B1383" s="23" t="s">
        <v>88</v>
      </c>
      <c r="C1383" s="32">
        <v>26370000</v>
      </c>
      <c r="D1383" s="32">
        <v>0</v>
      </c>
    </row>
    <row r="1384" spans="1:4" s="4" customFormat="1" x14ac:dyDescent="0.2">
      <c r="A1384" s="22">
        <v>411200</v>
      </c>
      <c r="B1384" s="23" t="s">
        <v>214</v>
      </c>
      <c r="C1384" s="32">
        <v>640000</v>
      </c>
      <c r="D1384" s="32">
        <v>0</v>
      </c>
    </row>
    <row r="1385" spans="1:4" s="4" customFormat="1" ht="40.5" x14ac:dyDescent="0.2">
      <c r="A1385" s="22">
        <v>411300</v>
      </c>
      <c r="B1385" s="23" t="s">
        <v>89</v>
      </c>
      <c r="C1385" s="32">
        <v>750000</v>
      </c>
      <c r="D1385" s="32">
        <v>0</v>
      </c>
    </row>
    <row r="1386" spans="1:4" s="4" customFormat="1" x14ac:dyDescent="0.2">
      <c r="A1386" s="22">
        <v>411400</v>
      </c>
      <c r="B1386" s="23" t="s">
        <v>90</v>
      </c>
      <c r="C1386" s="32">
        <v>400000</v>
      </c>
      <c r="D1386" s="32">
        <v>0</v>
      </c>
    </row>
    <row r="1387" spans="1:4" s="4" customFormat="1" x14ac:dyDescent="0.2">
      <c r="A1387" s="20">
        <v>412000</v>
      </c>
      <c r="B1387" s="25" t="s">
        <v>206</v>
      </c>
      <c r="C1387" s="19">
        <f>SUM(C1388:C1398)</f>
        <v>5381100</v>
      </c>
      <c r="D1387" s="19">
        <f>SUM(D1388:D1398)</f>
        <v>0</v>
      </c>
    </row>
    <row r="1388" spans="1:4" s="4" customFormat="1" x14ac:dyDescent="0.2">
      <c r="A1388" s="22">
        <v>412100</v>
      </c>
      <c r="B1388" s="23" t="s">
        <v>91</v>
      </c>
      <c r="C1388" s="32">
        <v>626000</v>
      </c>
      <c r="D1388" s="32">
        <v>0</v>
      </c>
    </row>
    <row r="1389" spans="1:4" s="4" customFormat="1" x14ac:dyDescent="0.2">
      <c r="A1389" s="22">
        <v>412200</v>
      </c>
      <c r="B1389" s="23" t="s">
        <v>215</v>
      </c>
      <c r="C1389" s="32">
        <v>2450000</v>
      </c>
      <c r="D1389" s="32">
        <v>0</v>
      </c>
    </row>
    <row r="1390" spans="1:4" s="4" customFormat="1" x14ac:dyDescent="0.2">
      <c r="A1390" s="22">
        <v>412300</v>
      </c>
      <c r="B1390" s="23" t="s">
        <v>92</v>
      </c>
      <c r="C1390" s="32">
        <v>230800</v>
      </c>
      <c r="D1390" s="32">
        <v>0</v>
      </c>
    </row>
    <row r="1391" spans="1:4" s="4" customFormat="1" x14ac:dyDescent="0.2">
      <c r="A1391" s="22">
        <v>412500</v>
      </c>
      <c r="B1391" s="23" t="s">
        <v>94</v>
      </c>
      <c r="C1391" s="32">
        <v>307500</v>
      </c>
      <c r="D1391" s="32">
        <v>0</v>
      </c>
    </row>
    <row r="1392" spans="1:4" s="4" customFormat="1" x14ac:dyDescent="0.2">
      <c r="A1392" s="22">
        <v>412600</v>
      </c>
      <c r="B1392" s="23" t="s">
        <v>216</v>
      </c>
      <c r="C1392" s="32">
        <v>127000</v>
      </c>
      <c r="D1392" s="32">
        <v>0</v>
      </c>
    </row>
    <row r="1393" spans="1:4" s="4" customFormat="1" x14ac:dyDescent="0.2">
      <c r="A1393" s="22">
        <v>412700</v>
      </c>
      <c r="B1393" s="23" t="s">
        <v>203</v>
      </c>
      <c r="C1393" s="32">
        <v>1545800</v>
      </c>
      <c r="D1393" s="32">
        <v>0</v>
      </c>
    </row>
    <row r="1394" spans="1:4" s="4" customFormat="1" x14ac:dyDescent="0.2">
      <c r="A1394" s="22">
        <v>412900</v>
      </c>
      <c r="B1394" s="27" t="s">
        <v>293</v>
      </c>
      <c r="C1394" s="32">
        <v>15000</v>
      </c>
      <c r="D1394" s="32">
        <v>0</v>
      </c>
    </row>
    <row r="1395" spans="1:4" s="4" customFormat="1" x14ac:dyDescent="0.2">
      <c r="A1395" s="22">
        <v>412900</v>
      </c>
      <c r="B1395" s="27" t="s">
        <v>311</v>
      </c>
      <c r="C1395" s="32">
        <v>4000</v>
      </c>
      <c r="D1395" s="32">
        <v>0</v>
      </c>
    </row>
    <row r="1396" spans="1:4" s="4" customFormat="1" x14ac:dyDescent="0.2">
      <c r="A1396" s="22">
        <v>412900</v>
      </c>
      <c r="B1396" s="27" t="s">
        <v>312</v>
      </c>
      <c r="C1396" s="32">
        <v>10000</v>
      </c>
      <c r="D1396" s="32">
        <v>0</v>
      </c>
    </row>
    <row r="1397" spans="1:4" s="4" customFormat="1" x14ac:dyDescent="0.2">
      <c r="A1397" s="22">
        <v>412900</v>
      </c>
      <c r="B1397" s="27" t="s">
        <v>313</v>
      </c>
      <c r="C1397" s="32">
        <v>60000</v>
      </c>
      <c r="D1397" s="32">
        <v>0</v>
      </c>
    </row>
    <row r="1398" spans="1:4" s="4" customFormat="1" x14ac:dyDescent="0.2">
      <c r="A1398" s="22">
        <v>412900</v>
      </c>
      <c r="B1398" s="23" t="s">
        <v>295</v>
      </c>
      <c r="C1398" s="32">
        <v>5000</v>
      </c>
      <c r="D1398" s="32">
        <v>0</v>
      </c>
    </row>
    <row r="1399" spans="1:4" s="29" customFormat="1" x14ac:dyDescent="0.2">
      <c r="A1399" s="20">
        <v>413000</v>
      </c>
      <c r="B1399" s="25" t="s">
        <v>207</v>
      </c>
      <c r="C1399" s="19">
        <f t="shared" ref="C1399" si="199">C1400</f>
        <v>10000</v>
      </c>
      <c r="D1399" s="19">
        <f t="shared" ref="D1399" si="200">D1400</f>
        <v>0</v>
      </c>
    </row>
    <row r="1400" spans="1:4" s="4" customFormat="1" x14ac:dyDescent="0.2">
      <c r="A1400" s="22">
        <v>413900</v>
      </c>
      <c r="B1400" s="23" t="s">
        <v>99</v>
      </c>
      <c r="C1400" s="32">
        <v>10000</v>
      </c>
      <c r="D1400" s="32">
        <v>0</v>
      </c>
    </row>
    <row r="1401" spans="1:4" s="29" customFormat="1" x14ac:dyDescent="0.2">
      <c r="A1401" s="20">
        <v>480000</v>
      </c>
      <c r="B1401" s="25" t="s">
        <v>148</v>
      </c>
      <c r="C1401" s="19">
        <f t="shared" ref="C1401:C1402" si="201">C1402</f>
        <v>0</v>
      </c>
      <c r="D1401" s="19">
        <f t="shared" ref="D1401:D1402" si="202">D1402</f>
        <v>5000</v>
      </c>
    </row>
    <row r="1402" spans="1:4" s="29" customFormat="1" x14ac:dyDescent="0.2">
      <c r="A1402" s="20">
        <v>488000</v>
      </c>
      <c r="B1402" s="25" t="s">
        <v>103</v>
      </c>
      <c r="C1402" s="19">
        <f t="shared" si="201"/>
        <v>0</v>
      </c>
      <c r="D1402" s="19">
        <f t="shared" si="202"/>
        <v>5000</v>
      </c>
    </row>
    <row r="1403" spans="1:4" s="4" customFormat="1" x14ac:dyDescent="0.2">
      <c r="A1403" s="22">
        <v>488100</v>
      </c>
      <c r="B1403" s="23" t="s">
        <v>103</v>
      </c>
      <c r="C1403" s="32">
        <v>0</v>
      </c>
      <c r="D1403" s="24">
        <v>5000</v>
      </c>
    </row>
    <row r="1404" spans="1:4" s="29" customFormat="1" x14ac:dyDescent="0.2">
      <c r="A1404" s="20">
        <v>510000</v>
      </c>
      <c r="B1404" s="25" t="s">
        <v>152</v>
      </c>
      <c r="C1404" s="19">
        <f>C1405+0+C1407</f>
        <v>4000</v>
      </c>
      <c r="D1404" s="19">
        <f t="shared" ref="D1404" si="203">D1405</f>
        <v>0</v>
      </c>
    </row>
    <row r="1405" spans="1:4" s="29" customFormat="1" x14ac:dyDescent="0.2">
      <c r="A1405" s="20">
        <v>511000</v>
      </c>
      <c r="B1405" s="25" t="s">
        <v>153</v>
      </c>
      <c r="C1405" s="19">
        <f>C1406+0+0+0</f>
        <v>2900</v>
      </c>
      <c r="D1405" s="19">
        <f>D1406+0+0+0</f>
        <v>0</v>
      </c>
    </row>
    <row r="1406" spans="1:4" s="4" customFormat="1" x14ac:dyDescent="0.2">
      <c r="A1406" s="22">
        <v>511300</v>
      </c>
      <c r="B1406" s="23" t="s">
        <v>156</v>
      </c>
      <c r="C1406" s="32">
        <v>2900</v>
      </c>
      <c r="D1406" s="32">
        <v>0</v>
      </c>
    </row>
    <row r="1407" spans="1:4" s="29" customFormat="1" x14ac:dyDescent="0.2">
      <c r="A1407" s="20">
        <v>516000</v>
      </c>
      <c r="B1407" s="25" t="s">
        <v>163</v>
      </c>
      <c r="C1407" s="19">
        <f t="shared" ref="C1407" si="204">C1408</f>
        <v>1100</v>
      </c>
      <c r="D1407" s="32">
        <v>0</v>
      </c>
    </row>
    <row r="1408" spans="1:4" s="4" customFormat="1" x14ac:dyDescent="0.2">
      <c r="A1408" s="22">
        <v>516100</v>
      </c>
      <c r="B1408" s="23" t="s">
        <v>163</v>
      </c>
      <c r="C1408" s="32">
        <v>1100</v>
      </c>
      <c r="D1408" s="32">
        <v>0</v>
      </c>
    </row>
    <row r="1409" spans="1:4" s="29" customFormat="1" x14ac:dyDescent="0.2">
      <c r="A1409" s="20">
        <v>630000</v>
      </c>
      <c r="B1409" s="25" t="s">
        <v>191</v>
      </c>
      <c r="C1409" s="19">
        <f>C1410+C1412</f>
        <v>921100</v>
      </c>
      <c r="D1409" s="19">
        <f>D1410+D1412</f>
        <v>0</v>
      </c>
    </row>
    <row r="1410" spans="1:4" s="29" customFormat="1" x14ac:dyDescent="0.2">
      <c r="A1410" s="20">
        <v>631000</v>
      </c>
      <c r="B1410" s="25" t="s">
        <v>125</v>
      </c>
      <c r="C1410" s="19">
        <f>C1411+0</f>
        <v>61100</v>
      </c>
      <c r="D1410" s="19">
        <f>D1411+0</f>
        <v>0</v>
      </c>
    </row>
    <row r="1411" spans="1:4" s="4" customFormat="1" x14ac:dyDescent="0.2">
      <c r="A1411" s="22">
        <v>631900</v>
      </c>
      <c r="B1411" s="23" t="s">
        <v>331</v>
      </c>
      <c r="C1411" s="32">
        <v>61100</v>
      </c>
      <c r="D1411" s="32">
        <v>0</v>
      </c>
    </row>
    <row r="1412" spans="1:4" s="29" customFormat="1" x14ac:dyDescent="0.2">
      <c r="A1412" s="20">
        <v>638000</v>
      </c>
      <c r="B1412" s="25" t="s">
        <v>126</v>
      </c>
      <c r="C1412" s="19">
        <f t="shared" ref="C1412" si="205">C1413</f>
        <v>860000</v>
      </c>
      <c r="D1412" s="19">
        <f t="shared" ref="D1412" si="206">D1413</f>
        <v>0</v>
      </c>
    </row>
    <row r="1413" spans="1:4" s="4" customFormat="1" x14ac:dyDescent="0.2">
      <c r="A1413" s="22">
        <v>638100</v>
      </c>
      <c r="B1413" s="23" t="s">
        <v>196</v>
      </c>
      <c r="C1413" s="32">
        <v>860000</v>
      </c>
      <c r="D1413" s="32">
        <v>0</v>
      </c>
    </row>
    <row r="1414" spans="1:4" s="4" customFormat="1" x14ac:dyDescent="0.2">
      <c r="A1414" s="11"/>
      <c r="B1414" s="57" t="s">
        <v>230</v>
      </c>
      <c r="C1414" s="61">
        <f>C1381+C1409+C1404+C1401</f>
        <v>34476200</v>
      </c>
      <c r="D1414" s="61">
        <f>D1381+D1409+D1404+D1401</f>
        <v>5000</v>
      </c>
    </row>
    <row r="1415" spans="1:4" s="4" customFormat="1" x14ac:dyDescent="0.2">
      <c r="A1415" s="40"/>
      <c r="B1415" s="18"/>
      <c r="C1415" s="41"/>
      <c r="D1415" s="41"/>
    </row>
    <row r="1416" spans="1:4" s="4" customFormat="1" x14ac:dyDescent="0.2">
      <c r="A1416" s="17"/>
      <c r="B1416" s="18"/>
      <c r="C1416" s="24"/>
      <c r="D1416" s="24"/>
    </row>
    <row r="1417" spans="1:4" s="4" customFormat="1" x14ac:dyDescent="0.2">
      <c r="A1417" s="22" t="s">
        <v>591</v>
      </c>
      <c r="B1417" s="25"/>
      <c r="C1417" s="24"/>
      <c r="D1417" s="24"/>
    </row>
    <row r="1418" spans="1:4" s="4" customFormat="1" x14ac:dyDescent="0.2">
      <c r="A1418" s="22" t="s">
        <v>242</v>
      </c>
      <c r="B1418" s="25"/>
      <c r="C1418" s="24"/>
      <c r="D1418" s="24"/>
    </row>
    <row r="1419" spans="1:4" s="4" customFormat="1" x14ac:dyDescent="0.2">
      <c r="A1419" s="22" t="s">
        <v>338</v>
      </c>
      <c r="B1419" s="25"/>
      <c r="C1419" s="24"/>
      <c r="D1419" s="24"/>
    </row>
    <row r="1420" spans="1:4" s="4" customFormat="1" x14ac:dyDescent="0.2">
      <c r="A1420" s="22" t="s">
        <v>525</v>
      </c>
      <c r="B1420" s="25"/>
      <c r="C1420" s="24"/>
      <c r="D1420" s="24"/>
    </row>
    <row r="1421" spans="1:4" s="4" customFormat="1" x14ac:dyDescent="0.2">
      <c r="A1421" s="22"/>
      <c r="B1421" s="53"/>
      <c r="C1421" s="41"/>
      <c r="D1421" s="41"/>
    </row>
    <row r="1422" spans="1:4" s="4" customFormat="1" x14ac:dyDescent="0.2">
      <c r="A1422" s="20">
        <v>410000</v>
      </c>
      <c r="B1422" s="21" t="s">
        <v>87</v>
      </c>
      <c r="C1422" s="19">
        <f>C1423+C1428+C1441+0</f>
        <v>5667200</v>
      </c>
      <c r="D1422" s="19">
        <f>D1423+D1428+D1441+0</f>
        <v>0</v>
      </c>
    </row>
    <row r="1423" spans="1:4" s="4" customFormat="1" x14ac:dyDescent="0.2">
      <c r="A1423" s="20">
        <v>411000</v>
      </c>
      <c r="B1423" s="21" t="s">
        <v>201</v>
      </c>
      <c r="C1423" s="19">
        <f>SUM(C1424:C1427)</f>
        <v>4772000</v>
      </c>
      <c r="D1423" s="19">
        <f>SUM(D1424:D1427)</f>
        <v>0</v>
      </c>
    </row>
    <row r="1424" spans="1:4" s="4" customFormat="1" x14ac:dyDescent="0.2">
      <c r="A1424" s="22">
        <v>411100</v>
      </c>
      <c r="B1424" s="23" t="s">
        <v>88</v>
      </c>
      <c r="C1424" s="32">
        <v>4428000</v>
      </c>
      <c r="D1424" s="32">
        <v>0</v>
      </c>
    </row>
    <row r="1425" spans="1:4" s="4" customFormat="1" x14ac:dyDescent="0.2">
      <c r="A1425" s="22">
        <v>411200</v>
      </c>
      <c r="B1425" s="23" t="s">
        <v>214</v>
      </c>
      <c r="C1425" s="32">
        <v>121499.99999999997</v>
      </c>
      <c r="D1425" s="32">
        <v>0</v>
      </c>
    </row>
    <row r="1426" spans="1:4" s="4" customFormat="1" ht="40.5" x14ac:dyDescent="0.2">
      <c r="A1426" s="22">
        <v>411300</v>
      </c>
      <c r="B1426" s="23" t="s">
        <v>89</v>
      </c>
      <c r="C1426" s="32">
        <v>161000</v>
      </c>
      <c r="D1426" s="32">
        <v>0</v>
      </c>
    </row>
    <row r="1427" spans="1:4" s="4" customFormat="1" x14ac:dyDescent="0.2">
      <c r="A1427" s="22">
        <v>411400</v>
      </c>
      <c r="B1427" s="23" t="s">
        <v>90</v>
      </c>
      <c r="C1427" s="32">
        <v>61500</v>
      </c>
      <c r="D1427" s="32">
        <v>0</v>
      </c>
    </row>
    <row r="1428" spans="1:4" s="4" customFormat="1" x14ac:dyDescent="0.2">
      <c r="A1428" s="20">
        <v>412000</v>
      </c>
      <c r="B1428" s="25" t="s">
        <v>206</v>
      </c>
      <c r="C1428" s="19">
        <f>SUM(C1429:C1440)</f>
        <v>894600</v>
      </c>
      <c r="D1428" s="19">
        <f>SUM(D1429:D1440)</f>
        <v>0</v>
      </c>
    </row>
    <row r="1429" spans="1:4" s="4" customFormat="1" x14ac:dyDescent="0.2">
      <c r="A1429" s="22">
        <v>412100</v>
      </c>
      <c r="B1429" s="23" t="s">
        <v>91</v>
      </c>
      <c r="C1429" s="32">
        <v>30000</v>
      </c>
      <c r="D1429" s="32">
        <v>0</v>
      </c>
    </row>
    <row r="1430" spans="1:4" s="4" customFormat="1" x14ac:dyDescent="0.2">
      <c r="A1430" s="22">
        <v>412200</v>
      </c>
      <c r="B1430" s="23" t="s">
        <v>215</v>
      </c>
      <c r="C1430" s="32">
        <v>194500</v>
      </c>
      <c r="D1430" s="32">
        <v>0</v>
      </c>
    </row>
    <row r="1431" spans="1:4" s="4" customFormat="1" x14ac:dyDescent="0.2">
      <c r="A1431" s="22">
        <v>412300</v>
      </c>
      <c r="B1431" s="23" t="s">
        <v>92</v>
      </c>
      <c r="C1431" s="32">
        <v>24000</v>
      </c>
      <c r="D1431" s="32">
        <v>0</v>
      </c>
    </row>
    <row r="1432" spans="1:4" s="4" customFormat="1" x14ac:dyDescent="0.2">
      <c r="A1432" s="22">
        <v>412500</v>
      </c>
      <c r="B1432" s="23" t="s">
        <v>94</v>
      </c>
      <c r="C1432" s="32">
        <v>28000</v>
      </c>
      <c r="D1432" s="32">
        <v>0</v>
      </c>
    </row>
    <row r="1433" spans="1:4" s="4" customFormat="1" x14ac:dyDescent="0.2">
      <c r="A1433" s="22">
        <v>412600</v>
      </c>
      <c r="B1433" s="23" t="s">
        <v>216</v>
      </c>
      <c r="C1433" s="32">
        <v>50000.000000000007</v>
      </c>
      <c r="D1433" s="32">
        <v>0</v>
      </c>
    </row>
    <row r="1434" spans="1:4" s="4" customFormat="1" x14ac:dyDescent="0.2">
      <c r="A1434" s="22">
        <v>412700</v>
      </c>
      <c r="B1434" s="23" t="s">
        <v>203</v>
      </c>
      <c r="C1434" s="32">
        <v>176500</v>
      </c>
      <c r="D1434" s="32">
        <v>0</v>
      </c>
    </row>
    <row r="1435" spans="1:4" s="4" customFormat="1" x14ac:dyDescent="0.2">
      <c r="A1435" s="22">
        <v>412900</v>
      </c>
      <c r="B1435" s="27" t="s">
        <v>526</v>
      </c>
      <c r="C1435" s="32">
        <v>3999.9999999999995</v>
      </c>
      <c r="D1435" s="32">
        <v>0</v>
      </c>
    </row>
    <row r="1436" spans="1:4" s="4" customFormat="1" x14ac:dyDescent="0.2">
      <c r="A1436" s="22">
        <v>412900</v>
      </c>
      <c r="B1436" s="27" t="s">
        <v>293</v>
      </c>
      <c r="C1436" s="32">
        <v>372000</v>
      </c>
      <c r="D1436" s="32">
        <v>0</v>
      </c>
    </row>
    <row r="1437" spans="1:4" s="4" customFormat="1" x14ac:dyDescent="0.2">
      <c r="A1437" s="22">
        <v>412900</v>
      </c>
      <c r="B1437" s="27" t="s">
        <v>311</v>
      </c>
      <c r="C1437" s="32">
        <v>2100</v>
      </c>
      <c r="D1437" s="32">
        <v>0</v>
      </c>
    </row>
    <row r="1438" spans="1:4" s="4" customFormat="1" x14ac:dyDescent="0.2">
      <c r="A1438" s="22">
        <v>412900</v>
      </c>
      <c r="B1438" s="27" t="s">
        <v>312</v>
      </c>
      <c r="C1438" s="32">
        <v>3000</v>
      </c>
      <c r="D1438" s="32">
        <v>0</v>
      </c>
    </row>
    <row r="1439" spans="1:4" s="4" customFormat="1" x14ac:dyDescent="0.2">
      <c r="A1439" s="22">
        <v>412900</v>
      </c>
      <c r="B1439" s="23" t="s">
        <v>313</v>
      </c>
      <c r="C1439" s="32">
        <v>9500</v>
      </c>
      <c r="D1439" s="32">
        <v>0</v>
      </c>
    </row>
    <row r="1440" spans="1:4" s="4" customFormat="1" x14ac:dyDescent="0.2">
      <c r="A1440" s="22">
        <v>412900</v>
      </c>
      <c r="B1440" s="23" t="s">
        <v>295</v>
      </c>
      <c r="C1440" s="32">
        <v>1000</v>
      </c>
      <c r="D1440" s="32">
        <v>0</v>
      </c>
    </row>
    <row r="1441" spans="1:4" s="29" customFormat="1" x14ac:dyDescent="0.2">
      <c r="A1441" s="20">
        <v>413000</v>
      </c>
      <c r="B1441" s="25" t="s">
        <v>207</v>
      </c>
      <c r="C1441" s="19">
        <f>C1442</f>
        <v>600</v>
      </c>
      <c r="D1441" s="19">
        <f>D1442</f>
        <v>0</v>
      </c>
    </row>
    <row r="1442" spans="1:4" s="4" customFormat="1" x14ac:dyDescent="0.2">
      <c r="A1442" s="30">
        <v>413900</v>
      </c>
      <c r="B1442" s="23" t="s">
        <v>99</v>
      </c>
      <c r="C1442" s="32">
        <v>600</v>
      </c>
      <c r="D1442" s="32">
        <v>0</v>
      </c>
    </row>
    <row r="1443" spans="1:4" s="29" customFormat="1" x14ac:dyDescent="0.2">
      <c r="A1443" s="20">
        <v>480000</v>
      </c>
      <c r="B1443" s="25" t="s">
        <v>148</v>
      </c>
      <c r="C1443" s="19">
        <f t="shared" ref="C1443:C1444" si="207">C1444</f>
        <v>1000</v>
      </c>
      <c r="D1443" s="19">
        <f t="shared" ref="D1443:D1444" si="208">D1444</f>
        <v>0</v>
      </c>
    </row>
    <row r="1444" spans="1:4" s="29" customFormat="1" x14ac:dyDescent="0.2">
      <c r="A1444" s="20">
        <v>488000</v>
      </c>
      <c r="B1444" s="25" t="s">
        <v>103</v>
      </c>
      <c r="C1444" s="19">
        <f t="shared" si="207"/>
        <v>1000</v>
      </c>
      <c r="D1444" s="19">
        <f t="shared" si="208"/>
        <v>0</v>
      </c>
    </row>
    <row r="1445" spans="1:4" s="4" customFormat="1" x14ac:dyDescent="0.2">
      <c r="A1445" s="22">
        <v>488100</v>
      </c>
      <c r="B1445" s="82" t="s">
        <v>103</v>
      </c>
      <c r="C1445" s="32">
        <v>1000</v>
      </c>
      <c r="D1445" s="32">
        <v>0</v>
      </c>
    </row>
    <row r="1446" spans="1:4" s="4" customFormat="1" x14ac:dyDescent="0.2">
      <c r="A1446" s="20">
        <v>510000</v>
      </c>
      <c r="B1446" s="25" t="s">
        <v>152</v>
      </c>
      <c r="C1446" s="19">
        <f t="shared" ref="C1446" si="209">C1447</f>
        <v>5000</v>
      </c>
      <c r="D1446" s="19">
        <f t="shared" ref="D1446" si="210">D1447</f>
        <v>0</v>
      </c>
    </row>
    <row r="1447" spans="1:4" s="4" customFormat="1" x14ac:dyDescent="0.2">
      <c r="A1447" s="20">
        <v>511000</v>
      </c>
      <c r="B1447" s="25" t="s">
        <v>153</v>
      </c>
      <c r="C1447" s="19">
        <f>SUM(C1448:C1448)</f>
        <v>5000</v>
      </c>
      <c r="D1447" s="19">
        <f>SUM(D1448:D1448)</f>
        <v>0</v>
      </c>
    </row>
    <row r="1448" spans="1:4" s="4" customFormat="1" x14ac:dyDescent="0.2">
      <c r="A1448" s="22">
        <v>511300</v>
      </c>
      <c r="B1448" s="23" t="s">
        <v>156</v>
      </c>
      <c r="C1448" s="32">
        <v>5000</v>
      </c>
      <c r="D1448" s="32">
        <v>0</v>
      </c>
    </row>
    <row r="1449" spans="1:4" s="29" customFormat="1" x14ac:dyDescent="0.2">
      <c r="A1449" s="20">
        <v>630000</v>
      </c>
      <c r="B1449" s="25" t="s">
        <v>191</v>
      </c>
      <c r="C1449" s="19">
        <f>0+C1450</f>
        <v>121000</v>
      </c>
      <c r="D1449" s="19">
        <f>0+D1450</f>
        <v>0</v>
      </c>
    </row>
    <row r="1450" spans="1:4" s="29" customFormat="1" x14ac:dyDescent="0.2">
      <c r="A1450" s="20">
        <v>638000</v>
      </c>
      <c r="B1450" s="25" t="s">
        <v>126</v>
      </c>
      <c r="C1450" s="19">
        <f t="shared" ref="C1450" si="211">C1451</f>
        <v>121000</v>
      </c>
      <c r="D1450" s="19">
        <f t="shared" ref="D1450" si="212">D1451</f>
        <v>0</v>
      </c>
    </row>
    <row r="1451" spans="1:4" s="4" customFormat="1" x14ac:dyDescent="0.2">
      <c r="A1451" s="22">
        <v>638100</v>
      </c>
      <c r="B1451" s="23" t="s">
        <v>196</v>
      </c>
      <c r="C1451" s="32">
        <v>121000</v>
      </c>
      <c r="D1451" s="32">
        <v>0</v>
      </c>
    </row>
    <row r="1452" spans="1:4" s="4" customFormat="1" x14ac:dyDescent="0.2">
      <c r="A1452" s="63"/>
      <c r="B1452" s="57" t="s">
        <v>230</v>
      </c>
      <c r="C1452" s="61">
        <f t="shared" ref="C1452:D1452" si="213">C1422+C1443+C1446+C1449</f>
        <v>5794200</v>
      </c>
      <c r="D1452" s="61">
        <f t="shared" si="213"/>
        <v>0</v>
      </c>
    </row>
    <row r="1453" spans="1:4" s="4" customFormat="1" x14ac:dyDescent="0.2">
      <c r="A1453" s="40"/>
      <c r="B1453" s="18"/>
      <c r="C1453" s="24"/>
      <c r="D1453" s="24"/>
    </row>
    <row r="1454" spans="1:4" s="4" customFormat="1" x14ac:dyDescent="0.2">
      <c r="A1454" s="17"/>
      <c r="B1454" s="18"/>
      <c r="C1454" s="24"/>
      <c r="D1454" s="24"/>
    </row>
    <row r="1455" spans="1:4" s="4" customFormat="1" x14ac:dyDescent="0.2">
      <c r="A1455" s="22" t="s">
        <v>592</v>
      </c>
      <c r="B1455" s="25"/>
      <c r="C1455" s="24"/>
      <c r="D1455" s="24"/>
    </row>
    <row r="1456" spans="1:4" s="4" customFormat="1" x14ac:dyDescent="0.2">
      <c r="A1456" s="22" t="s">
        <v>242</v>
      </c>
      <c r="B1456" s="25"/>
      <c r="C1456" s="24"/>
      <c r="D1456" s="24"/>
    </row>
    <row r="1457" spans="1:4" s="4" customFormat="1" x14ac:dyDescent="0.2">
      <c r="A1457" s="22" t="s">
        <v>349</v>
      </c>
      <c r="B1457" s="25"/>
      <c r="C1457" s="24"/>
      <c r="D1457" s="24"/>
    </row>
    <row r="1458" spans="1:4" s="4" customFormat="1" x14ac:dyDescent="0.2">
      <c r="A1458" s="22" t="s">
        <v>525</v>
      </c>
      <c r="B1458" s="25"/>
      <c r="C1458" s="24"/>
      <c r="D1458" s="24"/>
    </row>
    <row r="1459" spans="1:4" s="4" customFormat="1" x14ac:dyDescent="0.2">
      <c r="A1459" s="22"/>
      <c r="B1459" s="53"/>
      <c r="C1459" s="41"/>
      <c r="D1459" s="41"/>
    </row>
    <row r="1460" spans="1:4" s="4" customFormat="1" x14ac:dyDescent="0.2">
      <c r="A1460" s="20">
        <v>410000</v>
      </c>
      <c r="B1460" s="21" t="s">
        <v>87</v>
      </c>
      <c r="C1460" s="19">
        <f>C1461+C1466</f>
        <v>1729500</v>
      </c>
      <c r="D1460" s="19">
        <f>D1461+D1466</f>
        <v>0</v>
      </c>
    </row>
    <row r="1461" spans="1:4" s="4" customFormat="1" x14ac:dyDescent="0.2">
      <c r="A1461" s="20">
        <v>411000</v>
      </c>
      <c r="B1461" s="21" t="s">
        <v>201</v>
      </c>
      <c r="C1461" s="19">
        <f>SUM(C1462:C1465)</f>
        <v>942600</v>
      </c>
      <c r="D1461" s="19">
        <f>SUM(D1462:D1465)</f>
        <v>0</v>
      </c>
    </row>
    <row r="1462" spans="1:4" s="4" customFormat="1" x14ac:dyDescent="0.2">
      <c r="A1462" s="22">
        <v>411100</v>
      </c>
      <c r="B1462" s="23" t="s">
        <v>88</v>
      </c>
      <c r="C1462" s="32">
        <v>887600</v>
      </c>
      <c r="D1462" s="32">
        <v>0</v>
      </c>
    </row>
    <row r="1463" spans="1:4" s="4" customFormat="1" x14ac:dyDescent="0.2">
      <c r="A1463" s="22">
        <v>411200</v>
      </c>
      <c r="B1463" s="23" t="s">
        <v>214</v>
      </c>
      <c r="C1463" s="32">
        <v>39999.999999999993</v>
      </c>
      <c r="D1463" s="32">
        <v>0</v>
      </c>
    </row>
    <row r="1464" spans="1:4" s="4" customFormat="1" ht="40.5" x14ac:dyDescent="0.2">
      <c r="A1464" s="22">
        <v>411300</v>
      </c>
      <c r="B1464" s="23" t="s">
        <v>89</v>
      </c>
      <c r="C1464" s="32">
        <v>9999.9999999999982</v>
      </c>
      <c r="D1464" s="32">
        <v>0</v>
      </c>
    </row>
    <row r="1465" spans="1:4" s="4" customFormat="1" x14ac:dyDescent="0.2">
      <c r="A1465" s="22">
        <v>411400</v>
      </c>
      <c r="B1465" s="23" t="s">
        <v>90</v>
      </c>
      <c r="C1465" s="32">
        <v>4999.9999999999991</v>
      </c>
      <c r="D1465" s="32">
        <v>0</v>
      </c>
    </row>
    <row r="1466" spans="1:4" s="4" customFormat="1" x14ac:dyDescent="0.2">
      <c r="A1466" s="20">
        <v>412000</v>
      </c>
      <c r="B1466" s="25" t="s">
        <v>206</v>
      </c>
      <c r="C1466" s="19">
        <f>SUM(C1467:C1476)</f>
        <v>786900</v>
      </c>
      <c r="D1466" s="19">
        <f>SUM(D1467:D1476)</f>
        <v>0</v>
      </c>
    </row>
    <row r="1467" spans="1:4" s="4" customFormat="1" x14ac:dyDescent="0.2">
      <c r="A1467" s="22">
        <v>412100</v>
      </c>
      <c r="B1467" s="23" t="s">
        <v>91</v>
      </c>
      <c r="C1467" s="32">
        <v>24500</v>
      </c>
      <c r="D1467" s="32">
        <v>0</v>
      </c>
    </row>
    <row r="1468" spans="1:4" s="4" customFormat="1" x14ac:dyDescent="0.2">
      <c r="A1468" s="22">
        <v>412200</v>
      </c>
      <c r="B1468" s="23" t="s">
        <v>215</v>
      </c>
      <c r="C1468" s="32">
        <v>38000</v>
      </c>
      <c r="D1468" s="32">
        <v>0</v>
      </c>
    </row>
    <row r="1469" spans="1:4" s="4" customFormat="1" x14ac:dyDescent="0.2">
      <c r="A1469" s="22">
        <v>412300</v>
      </c>
      <c r="B1469" s="23" t="s">
        <v>92</v>
      </c>
      <c r="C1469" s="32">
        <v>7100</v>
      </c>
      <c r="D1469" s="32">
        <v>0</v>
      </c>
    </row>
    <row r="1470" spans="1:4" s="4" customFormat="1" x14ac:dyDescent="0.2">
      <c r="A1470" s="22">
        <v>412500</v>
      </c>
      <c r="B1470" s="23" t="s">
        <v>94</v>
      </c>
      <c r="C1470" s="32">
        <v>12000</v>
      </c>
      <c r="D1470" s="32">
        <v>0</v>
      </c>
    </row>
    <row r="1471" spans="1:4" s="4" customFormat="1" x14ac:dyDescent="0.2">
      <c r="A1471" s="22">
        <v>412600</v>
      </c>
      <c r="B1471" s="23" t="s">
        <v>216</v>
      </c>
      <c r="C1471" s="32">
        <v>54400</v>
      </c>
      <c r="D1471" s="32">
        <v>0</v>
      </c>
    </row>
    <row r="1472" spans="1:4" s="4" customFormat="1" x14ac:dyDescent="0.2">
      <c r="A1472" s="22">
        <v>412700</v>
      </c>
      <c r="B1472" s="23" t="s">
        <v>203</v>
      </c>
      <c r="C1472" s="32">
        <v>30000</v>
      </c>
      <c r="D1472" s="32">
        <v>0</v>
      </c>
    </row>
    <row r="1473" spans="1:4" s="4" customFormat="1" x14ac:dyDescent="0.2">
      <c r="A1473" s="22">
        <v>412700</v>
      </c>
      <c r="B1473" s="23" t="s">
        <v>593</v>
      </c>
      <c r="C1473" s="32">
        <v>618000</v>
      </c>
      <c r="D1473" s="32">
        <v>0</v>
      </c>
    </row>
    <row r="1474" spans="1:4" s="4" customFormat="1" x14ac:dyDescent="0.2">
      <c r="A1474" s="22">
        <v>412900</v>
      </c>
      <c r="B1474" s="27" t="s">
        <v>526</v>
      </c>
      <c r="C1474" s="32">
        <v>499.99999999999989</v>
      </c>
      <c r="D1474" s="32">
        <v>0</v>
      </c>
    </row>
    <row r="1475" spans="1:4" s="4" customFormat="1" x14ac:dyDescent="0.2">
      <c r="A1475" s="22">
        <v>412900</v>
      </c>
      <c r="B1475" s="27" t="s">
        <v>311</v>
      </c>
      <c r="C1475" s="32">
        <v>600</v>
      </c>
      <c r="D1475" s="32">
        <v>0</v>
      </c>
    </row>
    <row r="1476" spans="1:4" s="4" customFormat="1" x14ac:dyDescent="0.2">
      <c r="A1476" s="22">
        <v>412900</v>
      </c>
      <c r="B1476" s="27" t="s">
        <v>313</v>
      </c>
      <c r="C1476" s="32">
        <v>1800</v>
      </c>
      <c r="D1476" s="32">
        <v>0</v>
      </c>
    </row>
    <row r="1477" spans="1:4" s="4" customFormat="1" x14ac:dyDescent="0.2">
      <c r="A1477" s="20">
        <v>510000</v>
      </c>
      <c r="B1477" s="25" t="s">
        <v>152</v>
      </c>
      <c r="C1477" s="19">
        <f>C1478+C1480+0</f>
        <v>13500</v>
      </c>
      <c r="D1477" s="19">
        <f>D1478+D1480+0</f>
        <v>0</v>
      </c>
    </row>
    <row r="1478" spans="1:4" s="4" customFormat="1" x14ac:dyDescent="0.2">
      <c r="A1478" s="20">
        <v>511000</v>
      </c>
      <c r="B1478" s="25" t="s">
        <v>153</v>
      </c>
      <c r="C1478" s="19">
        <f>SUM(C1479:C1479)</f>
        <v>10000</v>
      </c>
      <c r="D1478" s="19">
        <f>SUM(D1479:D1479)</f>
        <v>0</v>
      </c>
    </row>
    <row r="1479" spans="1:4" s="4" customFormat="1" x14ac:dyDescent="0.2">
      <c r="A1479" s="22">
        <v>511300</v>
      </c>
      <c r="B1479" s="23" t="s">
        <v>156</v>
      </c>
      <c r="C1479" s="32">
        <v>10000</v>
      </c>
      <c r="D1479" s="32">
        <v>0</v>
      </c>
    </row>
    <row r="1480" spans="1:4" s="29" customFormat="1" x14ac:dyDescent="0.2">
      <c r="A1480" s="20">
        <v>516000</v>
      </c>
      <c r="B1480" s="25" t="s">
        <v>163</v>
      </c>
      <c r="C1480" s="19">
        <f t="shared" ref="C1480" si="214">C1481</f>
        <v>3500</v>
      </c>
      <c r="D1480" s="19">
        <f t="shared" ref="D1480" si="215">D1481</f>
        <v>0</v>
      </c>
    </row>
    <row r="1481" spans="1:4" s="4" customFormat="1" x14ac:dyDescent="0.2">
      <c r="A1481" s="22">
        <v>516100</v>
      </c>
      <c r="B1481" s="23" t="s">
        <v>163</v>
      </c>
      <c r="C1481" s="32">
        <v>3500</v>
      </c>
      <c r="D1481" s="32">
        <v>0</v>
      </c>
    </row>
    <row r="1482" spans="1:4" s="29" customFormat="1" x14ac:dyDescent="0.2">
      <c r="A1482" s="20">
        <v>630000</v>
      </c>
      <c r="B1482" s="25" t="s">
        <v>191</v>
      </c>
      <c r="C1482" s="19">
        <f>0+C1483</f>
        <v>1500</v>
      </c>
      <c r="D1482" s="19">
        <f>0+D1483</f>
        <v>0</v>
      </c>
    </row>
    <row r="1483" spans="1:4" s="29" customFormat="1" x14ac:dyDescent="0.2">
      <c r="A1483" s="20">
        <v>638000</v>
      </c>
      <c r="B1483" s="25" t="s">
        <v>126</v>
      </c>
      <c r="C1483" s="19">
        <f t="shared" ref="C1483" si="216">C1484</f>
        <v>1500</v>
      </c>
      <c r="D1483" s="19">
        <f t="shared" ref="D1483" si="217">D1484</f>
        <v>0</v>
      </c>
    </row>
    <row r="1484" spans="1:4" s="4" customFormat="1" x14ac:dyDescent="0.2">
      <c r="A1484" s="22">
        <v>638100</v>
      </c>
      <c r="B1484" s="23" t="s">
        <v>196</v>
      </c>
      <c r="C1484" s="32">
        <v>1500</v>
      </c>
      <c r="D1484" s="32">
        <v>0</v>
      </c>
    </row>
    <row r="1485" spans="1:4" s="4" customFormat="1" x14ac:dyDescent="0.2">
      <c r="A1485" s="63"/>
      <c r="B1485" s="57" t="s">
        <v>230</v>
      </c>
      <c r="C1485" s="61">
        <f>C1460+C1477+C1482</f>
        <v>1744500</v>
      </c>
      <c r="D1485" s="61">
        <f>D1460+D1477+D1482</f>
        <v>0</v>
      </c>
    </row>
    <row r="1486" spans="1:4" s="4" customFormat="1" x14ac:dyDescent="0.2">
      <c r="A1486" s="40"/>
      <c r="B1486" s="18"/>
      <c r="C1486" s="24"/>
      <c r="D1486" s="24"/>
    </row>
    <row r="1487" spans="1:4" s="4" customFormat="1" x14ac:dyDescent="0.2">
      <c r="A1487" s="17"/>
      <c r="B1487" s="18"/>
      <c r="C1487" s="24"/>
      <c r="D1487" s="24"/>
    </row>
    <row r="1488" spans="1:4" s="4" customFormat="1" x14ac:dyDescent="0.2">
      <c r="A1488" s="22" t="s">
        <v>594</v>
      </c>
      <c r="B1488" s="25"/>
      <c r="C1488" s="24"/>
      <c r="D1488" s="24"/>
    </row>
    <row r="1489" spans="1:4" s="4" customFormat="1" x14ac:dyDescent="0.2">
      <c r="A1489" s="22" t="s">
        <v>243</v>
      </c>
      <c r="B1489" s="25"/>
      <c r="C1489" s="24"/>
      <c r="D1489" s="24"/>
    </row>
    <row r="1490" spans="1:4" s="4" customFormat="1" x14ac:dyDescent="0.2">
      <c r="A1490" s="22" t="s">
        <v>340</v>
      </c>
      <c r="B1490" s="25"/>
      <c r="C1490" s="24"/>
      <c r="D1490" s="24"/>
    </row>
    <row r="1491" spans="1:4" s="4" customFormat="1" x14ac:dyDescent="0.2">
      <c r="A1491" s="22" t="s">
        <v>525</v>
      </c>
      <c r="B1491" s="25"/>
      <c r="C1491" s="24"/>
      <c r="D1491" s="24"/>
    </row>
    <row r="1492" spans="1:4" s="4" customFormat="1" x14ac:dyDescent="0.2">
      <c r="A1492" s="22"/>
      <c r="B1492" s="33"/>
      <c r="C1492" s="41"/>
      <c r="D1492" s="41"/>
    </row>
    <row r="1493" spans="1:4" s="4" customFormat="1" x14ac:dyDescent="0.2">
      <c r="A1493" s="20">
        <v>410000</v>
      </c>
      <c r="B1493" s="21" t="s">
        <v>87</v>
      </c>
      <c r="C1493" s="19">
        <f>C1494+C1499+0</f>
        <v>2021500.0000000002</v>
      </c>
      <c r="D1493" s="19">
        <f>D1494+D1499+0</f>
        <v>0</v>
      </c>
    </row>
    <row r="1494" spans="1:4" s="4" customFormat="1" x14ac:dyDescent="0.2">
      <c r="A1494" s="20">
        <v>411000</v>
      </c>
      <c r="B1494" s="21" t="s">
        <v>201</v>
      </c>
      <c r="C1494" s="19">
        <f t="shared" ref="C1494" si="218">SUM(C1495:C1498)</f>
        <v>1560500.0000000002</v>
      </c>
      <c r="D1494" s="19">
        <f t="shared" ref="D1494" si="219">SUM(D1495:D1498)</f>
        <v>0</v>
      </c>
    </row>
    <row r="1495" spans="1:4" s="4" customFormat="1" x14ac:dyDescent="0.2">
      <c r="A1495" s="22">
        <v>411100</v>
      </c>
      <c r="B1495" s="23" t="s">
        <v>88</v>
      </c>
      <c r="C1495" s="32">
        <v>1443500.0000000002</v>
      </c>
      <c r="D1495" s="32">
        <v>0</v>
      </c>
    </row>
    <row r="1496" spans="1:4" s="4" customFormat="1" x14ac:dyDescent="0.2">
      <c r="A1496" s="22">
        <v>411200</v>
      </c>
      <c r="B1496" s="23" t="s">
        <v>214</v>
      </c>
      <c r="C1496" s="32">
        <v>43000</v>
      </c>
      <c r="D1496" s="32">
        <v>0</v>
      </c>
    </row>
    <row r="1497" spans="1:4" s="4" customFormat="1" ht="40.5" x14ac:dyDescent="0.2">
      <c r="A1497" s="22">
        <v>411300</v>
      </c>
      <c r="B1497" s="23" t="s">
        <v>89</v>
      </c>
      <c r="C1497" s="32">
        <v>30000</v>
      </c>
      <c r="D1497" s="32">
        <v>0</v>
      </c>
    </row>
    <row r="1498" spans="1:4" s="4" customFormat="1" x14ac:dyDescent="0.2">
      <c r="A1498" s="22">
        <v>411400</v>
      </c>
      <c r="B1498" s="23" t="s">
        <v>90</v>
      </c>
      <c r="C1498" s="32">
        <v>44000</v>
      </c>
      <c r="D1498" s="32">
        <v>0</v>
      </c>
    </row>
    <row r="1499" spans="1:4" s="4" customFormat="1" x14ac:dyDescent="0.2">
      <c r="A1499" s="20">
        <v>412000</v>
      </c>
      <c r="B1499" s="25" t="s">
        <v>206</v>
      </c>
      <c r="C1499" s="19">
        <f>SUM(C1500:C1507)</f>
        <v>461000</v>
      </c>
      <c r="D1499" s="19">
        <f>SUM(D1500:D1507)</f>
        <v>0</v>
      </c>
    </row>
    <row r="1500" spans="1:4" s="4" customFormat="1" x14ac:dyDescent="0.2">
      <c r="A1500" s="22">
        <v>412200</v>
      </c>
      <c r="B1500" s="23" t="s">
        <v>215</v>
      </c>
      <c r="C1500" s="32">
        <v>62500</v>
      </c>
      <c r="D1500" s="32">
        <v>0</v>
      </c>
    </row>
    <row r="1501" spans="1:4" s="4" customFormat="1" x14ac:dyDescent="0.2">
      <c r="A1501" s="22">
        <v>412300</v>
      </c>
      <c r="B1501" s="23" t="s">
        <v>92</v>
      </c>
      <c r="C1501" s="32">
        <v>19999.999999999996</v>
      </c>
      <c r="D1501" s="32">
        <v>0</v>
      </c>
    </row>
    <row r="1502" spans="1:4" s="4" customFormat="1" x14ac:dyDescent="0.2">
      <c r="A1502" s="22">
        <v>412500</v>
      </c>
      <c r="B1502" s="23" t="s">
        <v>94</v>
      </c>
      <c r="C1502" s="32">
        <v>15500.000000000004</v>
      </c>
      <c r="D1502" s="32">
        <v>0</v>
      </c>
    </row>
    <row r="1503" spans="1:4" s="4" customFormat="1" x14ac:dyDescent="0.2">
      <c r="A1503" s="22">
        <v>412600</v>
      </c>
      <c r="B1503" s="23" t="s">
        <v>216</v>
      </c>
      <c r="C1503" s="32">
        <v>75000.000000000015</v>
      </c>
      <c r="D1503" s="32">
        <v>0</v>
      </c>
    </row>
    <row r="1504" spans="1:4" s="4" customFormat="1" x14ac:dyDescent="0.2">
      <c r="A1504" s="22">
        <v>412700</v>
      </c>
      <c r="B1504" s="23" t="s">
        <v>203</v>
      </c>
      <c r="C1504" s="32">
        <v>40000</v>
      </c>
      <c r="D1504" s="32">
        <v>0</v>
      </c>
    </row>
    <row r="1505" spans="1:4" s="4" customFormat="1" x14ac:dyDescent="0.2">
      <c r="A1505" s="22">
        <v>412900</v>
      </c>
      <c r="B1505" s="27" t="s">
        <v>293</v>
      </c>
      <c r="C1505" s="32">
        <v>240000</v>
      </c>
      <c r="D1505" s="32">
        <v>0</v>
      </c>
    </row>
    <row r="1506" spans="1:4" s="4" customFormat="1" x14ac:dyDescent="0.2">
      <c r="A1506" s="22">
        <v>412900</v>
      </c>
      <c r="B1506" s="27" t="s">
        <v>311</v>
      </c>
      <c r="C1506" s="32">
        <v>3999.9999999999991</v>
      </c>
      <c r="D1506" s="32">
        <v>0</v>
      </c>
    </row>
    <row r="1507" spans="1:4" s="4" customFormat="1" x14ac:dyDescent="0.2">
      <c r="A1507" s="22">
        <v>412900</v>
      </c>
      <c r="B1507" s="27" t="s">
        <v>313</v>
      </c>
      <c r="C1507" s="32">
        <v>4000</v>
      </c>
      <c r="D1507" s="32">
        <v>0</v>
      </c>
    </row>
    <row r="1508" spans="1:4" s="4" customFormat="1" x14ac:dyDescent="0.2">
      <c r="A1508" s="20">
        <v>510000</v>
      </c>
      <c r="B1508" s="25" t="s">
        <v>152</v>
      </c>
      <c r="C1508" s="19">
        <f>C1509+C1511</f>
        <v>17000</v>
      </c>
      <c r="D1508" s="19">
        <f>D1509+D1511</f>
        <v>0</v>
      </c>
    </row>
    <row r="1509" spans="1:4" s="4" customFormat="1" x14ac:dyDescent="0.2">
      <c r="A1509" s="20">
        <v>511000</v>
      </c>
      <c r="B1509" s="21" t="s">
        <v>153</v>
      </c>
      <c r="C1509" s="19">
        <f>SUM(C1510:C1510)</f>
        <v>10000</v>
      </c>
      <c r="D1509" s="19">
        <f>SUM(D1510:D1510)</f>
        <v>0</v>
      </c>
    </row>
    <row r="1510" spans="1:4" s="4" customFormat="1" x14ac:dyDescent="0.2">
      <c r="A1510" s="22">
        <v>511300</v>
      </c>
      <c r="B1510" s="23" t="s">
        <v>156</v>
      </c>
      <c r="C1510" s="32">
        <v>10000</v>
      </c>
      <c r="D1510" s="32">
        <v>0</v>
      </c>
    </row>
    <row r="1511" spans="1:4" s="29" customFormat="1" x14ac:dyDescent="0.2">
      <c r="A1511" s="20">
        <v>516000</v>
      </c>
      <c r="B1511" s="25" t="s">
        <v>163</v>
      </c>
      <c r="C1511" s="19">
        <f>C1512</f>
        <v>7000</v>
      </c>
      <c r="D1511" s="19">
        <f>D1512</f>
        <v>0</v>
      </c>
    </row>
    <row r="1512" spans="1:4" s="4" customFormat="1" x14ac:dyDescent="0.2">
      <c r="A1512" s="22">
        <v>516100</v>
      </c>
      <c r="B1512" s="23" t="s">
        <v>163</v>
      </c>
      <c r="C1512" s="32">
        <v>7000</v>
      </c>
      <c r="D1512" s="32">
        <v>0</v>
      </c>
    </row>
    <row r="1513" spans="1:4" s="29" customFormat="1" x14ac:dyDescent="0.2">
      <c r="A1513" s="20">
        <v>630000</v>
      </c>
      <c r="B1513" s="25" t="s">
        <v>191</v>
      </c>
      <c r="C1513" s="19">
        <f>0+C1514</f>
        <v>30000</v>
      </c>
      <c r="D1513" s="19">
        <f>0+D1514</f>
        <v>0</v>
      </c>
    </row>
    <row r="1514" spans="1:4" s="29" customFormat="1" x14ac:dyDescent="0.2">
      <c r="A1514" s="20">
        <v>638000</v>
      </c>
      <c r="B1514" s="25" t="s">
        <v>126</v>
      </c>
      <c r="C1514" s="19">
        <f>C1515</f>
        <v>30000</v>
      </c>
      <c r="D1514" s="19">
        <f>D1515</f>
        <v>0</v>
      </c>
    </row>
    <row r="1515" spans="1:4" s="4" customFormat="1" x14ac:dyDescent="0.2">
      <c r="A1515" s="22">
        <v>638100</v>
      </c>
      <c r="B1515" s="23" t="s">
        <v>196</v>
      </c>
      <c r="C1515" s="32">
        <v>30000</v>
      </c>
      <c r="D1515" s="32">
        <v>0</v>
      </c>
    </row>
    <row r="1516" spans="1:4" s="4" customFormat="1" x14ac:dyDescent="0.2">
      <c r="A1516" s="63"/>
      <c r="B1516" s="57" t="s">
        <v>230</v>
      </c>
      <c r="C1516" s="61">
        <f>C1493+C1508+C1513</f>
        <v>2068500.0000000002</v>
      </c>
      <c r="D1516" s="61">
        <f>D1493+D1508+D1513</f>
        <v>0</v>
      </c>
    </row>
    <row r="1517" spans="1:4" s="4" customFormat="1" x14ac:dyDescent="0.2">
      <c r="A1517" s="40"/>
      <c r="B1517" s="18"/>
      <c r="C1517" s="41"/>
      <c r="D1517" s="41"/>
    </row>
    <row r="1518" spans="1:4" s="4" customFormat="1" x14ac:dyDescent="0.2">
      <c r="A1518" s="17"/>
      <c r="B1518" s="18"/>
      <c r="C1518" s="24"/>
      <c r="D1518" s="24"/>
    </row>
    <row r="1519" spans="1:4" s="4" customFormat="1" x14ac:dyDescent="0.2">
      <c r="A1519" s="22" t="s">
        <v>595</v>
      </c>
      <c r="B1519" s="23"/>
      <c r="C1519" s="24"/>
      <c r="D1519" s="24"/>
    </row>
    <row r="1520" spans="1:4" s="4" customFormat="1" x14ac:dyDescent="0.2">
      <c r="A1520" s="22" t="s">
        <v>243</v>
      </c>
      <c r="B1520" s="23"/>
      <c r="C1520" s="24"/>
      <c r="D1520" s="24"/>
    </row>
    <row r="1521" spans="1:4" s="4" customFormat="1" x14ac:dyDescent="0.2">
      <c r="A1521" s="22" t="s">
        <v>349</v>
      </c>
      <c r="B1521" s="25"/>
      <c r="C1521" s="24"/>
      <c r="D1521" s="24"/>
    </row>
    <row r="1522" spans="1:4" s="4" customFormat="1" x14ac:dyDescent="0.2">
      <c r="A1522" s="22" t="s">
        <v>525</v>
      </c>
      <c r="B1522" s="25"/>
      <c r="C1522" s="24"/>
      <c r="D1522" s="24"/>
    </row>
    <row r="1523" spans="1:4" s="4" customFormat="1" x14ac:dyDescent="0.2">
      <c r="A1523" s="22"/>
      <c r="B1523" s="53"/>
      <c r="C1523" s="41"/>
      <c r="D1523" s="41"/>
    </row>
    <row r="1524" spans="1:4" s="4" customFormat="1" x14ac:dyDescent="0.2">
      <c r="A1524" s="20">
        <v>410000</v>
      </c>
      <c r="B1524" s="21" t="s">
        <v>87</v>
      </c>
      <c r="C1524" s="19">
        <f>C1525+C1530</f>
        <v>4020300</v>
      </c>
      <c r="D1524" s="19">
        <f>D1525+D1530</f>
        <v>0</v>
      </c>
    </row>
    <row r="1525" spans="1:4" s="4" customFormat="1" x14ac:dyDescent="0.2">
      <c r="A1525" s="20">
        <v>411000</v>
      </c>
      <c r="B1525" s="21" t="s">
        <v>201</v>
      </c>
      <c r="C1525" s="19">
        <f>SUM(C1526:C1529)</f>
        <v>3780700</v>
      </c>
      <c r="D1525" s="19">
        <f>SUM(D1526:D1529)</f>
        <v>0</v>
      </c>
    </row>
    <row r="1526" spans="1:4" s="4" customFormat="1" x14ac:dyDescent="0.2">
      <c r="A1526" s="22">
        <v>411100</v>
      </c>
      <c r="B1526" s="23" t="s">
        <v>88</v>
      </c>
      <c r="C1526" s="32">
        <v>3525000</v>
      </c>
      <c r="D1526" s="32">
        <v>0</v>
      </c>
    </row>
    <row r="1527" spans="1:4" s="4" customFormat="1" x14ac:dyDescent="0.2">
      <c r="A1527" s="22">
        <v>411200</v>
      </c>
      <c r="B1527" s="23" t="s">
        <v>214</v>
      </c>
      <c r="C1527" s="32">
        <v>160000</v>
      </c>
      <c r="D1527" s="32">
        <v>0</v>
      </c>
    </row>
    <row r="1528" spans="1:4" s="4" customFormat="1" ht="40.5" x14ac:dyDescent="0.2">
      <c r="A1528" s="22">
        <v>411300</v>
      </c>
      <c r="B1528" s="23" t="s">
        <v>89</v>
      </c>
      <c r="C1528" s="32">
        <v>65700</v>
      </c>
      <c r="D1528" s="32">
        <v>0</v>
      </c>
    </row>
    <row r="1529" spans="1:4" s="4" customFormat="1" x14ac:dyDescent="0.2">
      <c r="A1529" s="22">
        <v>411400</v>
      </c>
      <c r="B1529" s="23" t="s">
        <v>90</v>
      </c>
      <c r="C1529" s="32">
        <v>30000.000000000029</v>
      </c>
      <c r="D1529" s="32">
        <v>0</v>
      </c>
    </row>
    <row r="1530" spans="1:4" s="4" customFormat="1" x14ac:dyDescent="0.2">
      <c r="A1530" s="20">
        <v>412000</v>
      </c>
      <c r="B1530" s="25" t="s">
        <v>206</v>
      </c>
      <c r="C1530" s="19">
        <f>SUM(C1531:C1539)</f>
        <v>239600</v>
      </c>
      <c r="D1530" s="19">
        <f>SUM(D1531:D1539)</f>
        <v>0</v>
      </c>
    </row>
    <row r="1531" spans="1:4" s="4" customFormat="1" x14ac:dyDescent="0.2">
      <c r="A1531" s="30">
        <v>412100</v>
      </c>
      <c r="B1531" s="23" t="s">
        <v>91</v>
      </c>
      <c r="C1531" s="32">
        <v>1200</v>
      </c>
      <c r="D1531" s="32">
        <v>0</v>
      </c>
    </row>
    <row r="1532" spans="1:4" s="4" customFormat="1" x14ac:dyDescent="0.2">
      <c r="A1532" s="22">
        <v>412200</v>
      </c>
      <c r="B1532" s="23" t="s">
        <v>215</v>
      </c>
      <c r="C1532" s="32">
        <v>85100.000000000015</v>
      </c>
      <c r="D1532" s="32">
        <v>0</v>
      </c>
    </row>
    <row r="1533" spans="1:4" s="4" customFormat="1" x14ac:dyDescent="0.2">
      <c r="A1533" s="22">
        <v>412300</v>
      </c>
      <c r="B1533" s="23" t="s">
        <v>92</v>
      </c>
      <c r="C1533" s="32">
        <v>97000</v>
      </c>
      <c r="D1533" s="32">
        <v>0</v>
      </c>
    </row>
    <row r="1534" spans="1:4" s="4" customFormat="1" x14ac:dyDescent="0.2">
      <c r="A1534" s="22">
        <v>412500</v>
      </c>
      <c r="B1534" s="23" t="s">
        <v>94</v>
      </c>
      <c r="C1534" s="32">
        <v>14000</v>
      </c>
      <c r="D1534" s="32">
        <v>0</v>
      </c>
    </row>
    <row r="1535" spans="1:4" s="4" customFormat="1" x14ac:dyDescent="0.2">
      <c r="A1535" s="22">
        <v>412600</v>
      </c>
      <c r="B1535" s="23" t="s">
        <v>216</v>
      </c>
      <c r="C1535" s="32">
        <v>10000</v>
      </c>
      <c r="D1535" s="32">
        <v>0</v>
      </c>
    </row>
    <row r="1536" spans="1:4" s="4" customFormat="1" x14ac:dyDescent="0.2">
      <c r="A1536" s="22">
        <v>412700</v>
      </c>
      <c r="B1536" s="23" t="s">
        <v>203</v>
      </c>
      <c r="C1536" s="32">
        <v>25000</v>
      </c>
      <c r="D1536" s="32">
        <v>0</v>
      </c>
    </row>
    <row r="1537" spans="1:4" s="4" customFormat="1" x14ac:dyDescent="0.2">
      <c r="A1537" s="22">
        <v>412900</v>
      </c>
      <c r="B1537" s="27" t="s">
        <v>311</v>
      </c>
      <c r="C1537" s="32">
        <v>2100</v>
      </c>
      <c r="D1537" s="32">
        <v>0</v>
      </c>
    </row>
    <row r="1538" spans="1:4" s="4" customFormat="1" x14ac:dyDescent="0.2">
      <c r="A1538" s="22">
        <v>412900</v>
      </c>
      <c r="B1538" s="27" t="s">
        <v>312</v>
      </c>
      <c r="C1538" s="32">
        <v>2200</v>
      </c>
      <c r="D1538" s="32">
        <v>0</v>
      </c>
    </row>
    <row r="1539" spans="1:4" s="4" customFormat="1" x14ac:dyDescent="0.2">
      <c r="A1539" s="22">
        <v>412900</v>
      </c>
      <c r="B1539" s="23" t="s">
        <v>295</v>
      </c>
      <c r="C1539" s="32">
        <v>3000</v>
      </c>
      <c r="D1539" s="32">
        <v>0</v>
      </c>
    </row>
    <row r="1540" spans="1:4" s="4" customFormat="1" x14ac:dyDescent="0.2">
      <c r="A1540" s="20">
        <v>510000</v>
      </c>
      <c r="B1540" s="25" t="s">
        <v>152</v>
      </c>
      <c r="C1540" s="19">
        <f>C1541+C1543</f>
        <v>7500</v>
      </c>
      <c r="D1540" s="19">
        <f>D1541+D1543</f>
        <v>0</v>
      </c>
    </row>
    <row r="1541" spans="1:4" s="4" customFormat="1" x14ac:dyDescent="0.2">
      <c r="A1541" s="20">
        <v>511000</v>
      </c>
      <c r="B1541" s="25" t="s">
        <v>153</v>
      </c>
      <c r="C1541" s="19">
        <f>SUM(C1542:C1542)</f>
        <v>5000</v>
      </c>
      <c r="D1541" s="19">
        <f>SUM(D1542:D1542)</f>
        <v>0</v>
      </c>
    </row>
    <row r="1542" spans="1:4" s="4" customFormat="1" x14ac:dyDescent="0.2">
      <c r="A1542" s="22">
        <v>511300</v>
      </c>
      <c r="B1542" s="23" t="s">
        <v>156</v>
      </c>
      <c r="C1542" s="32">
        <v>5000</v>
      </c>
      <c r="D1542" s="32">
        <v>0</v>
      </c>
    </row>
    <row r="1543" spans="1:4" s="29" customFormat="1" x14ac:dyDescent="0.2">
      <c r="A1543" s="20">
        <v>516000</v>
      </c>
      <c r="B1543" s="25" t="s">
        <v>163</v>
      </c>
      <c r="C1543" s="19">
        <f t="shared" ref="C1543" si="220">C1544</f>
        <v>2500</v>
      </c>
      <c r="D1543" s="19">
        <f t="shared" ref="D1543" si="221">D1544</f>
        <v>0</v>
      </c>
    </row>
    <row r="1544" spans="1:4" s="4" customFormat="1" x14ac:dyDescent="0.2">
      <c r="A1544" s="22">
        <v>516100</v>
      </c>
      <c r="B1544" s="23" t="s">
        <v>163</v>
      </c>
      <c r="C1544" s="32">
        <v>2500</v>
      </c>
      <c r="D1544" s="32">
        <v>0</v>
      </c>
    </row>
    <row r="1545" spans="1:4" s="29" customFormat="1" x14ac:dyDescent="0.2">
      <c r="A1545" s="20">
        <v>630000</v>
      </c>
      <c r="B1545" s="25" t="s">
        <v>191</v>
      </c>
      <c r="C1545" s="19">
        <f>0+C1546</f>
        <v>39999.999999999993</v>
      </c>
      <c r="D1545" s="19">
        <f>0+D1546</f>
        <v>0</v>
      </c>
    </row>
    <row r="1546" spans="1:4" s="29" customFormat="1" x14ac:dyDescent="0.2">
      <c r="A1546" s="20">
        <v>638000</v>
      </c>
      <c r="B1546" s="25" t="s">
        <v>126</v>
      </c>
      <c r="C1546" s="19">
        <f t="shared" ref="C1546" si="222">C1547</f>
        <v>39999.999999999993</v>
      </c>
      <c r="D1546" s="19">
        <f t="shared" ref="D1546" si="223">D1547</f>
        <v>0</v>
      </c>
    </row>
    <row r="1547" spans="1:4" s="4" customFormat="1" x14ac:dyDescent="0.2">
      <c r="A1547" s="22">
        <v>638100</v>
      </c>
      <c r="B1547" s="23" t="s">
        <v>196</v>
      </c>
      <c r="C1547" s="32">
        <v>39999.999999999993</v>
      </c>
      <c r="D1547" s="32">
        <v>0</v>
      </c>
    </row>
    <row r="1548" spans="1:4" s="4" customFormat="1" x14ac:dyDescent="0.2">
      <c r="A1548" s="63"/>
      <c r="B1548" s="57" t="s">
        <v>230</v>
      </c>
      <c r="C1548" s="61">
        <f>C1524+C1540+C1545</f>
        <v>4067800</v>
      </c>
      <c r="D1548" s="61">
        <f>D1524+D1540+D1545</f>
        <v>0</v>
      </c>
    </row>
    <row r="1549" spans="1:4" s="4" customFormat="1" x14ac:dyDescent="0.2">
      <c r="A1549" s="40"/>
      <c r="B1549" s="18"/>
      <c r="C1549" s="41"/>
      <c r="D1549" s="41"/>
    </row>
    <row r="1550" spans="1:4" s="4" customFormat="1" x14ac:dyDescent="0.2">
      <c r="A1550" s="17"/>
      <c r="B1550" s="18"/>
      <c r="C1550" s="24"/>
      <c r="D1550" s="24"/>
    </row>
    <row r="1551" spans="1:4" s="4" customFormat="1" x14ac:dyDescent="0.2">
      <c r="A1551" s="22" t="s">
        <v>596</v>
      </c>
      <c r="B1551" s="25"/>
      <c r="C1551" s="24"/>
      <c r="D1551" s="24"/>
    </row>
    <row r="1552" spans="1:4" s="4" customFormat="1" x14ac:dyDescent="0.2">
      <c r="A1552" s="22" t="s">
        <v>243</v>
      </c>
      <c r="B1552" s="25"/>
      <c r="C1552" s="24"/>
      <c r="D1552" s="24"/>
    </row>
    <row r="1553" spans="1:4" s="4" customFormat="1" x14ac:dyDescent="0.2">
      <c r="A1553" s="22" t="s">
        <v>366</v>
      </c>
      <c r="B1553" s="25"/>
      <c r="C1553" s="24"/>
      <c r="D1553" s="24"/>
    </row>
    <row r="1554" spans="1:4" s="4" customFormat="1" x14ac:dyDescent="0.2">
      <c r="A1554" s="22" t="s">
        <v>525</v>
      </c>
      <c r="B1554" s="25"/>
      <c r="C1554" s="24"/>
      <c r="D1554" s="24"/>
    </row>
    <row r="1555" spans="1:4" s="4" customFormat="1" x14ac:dyDescent="0.2">
      <c r="A1555" s="22"/>
      <c r="B1555" s="53"/>
      <c r="C1555" s="41"/>
      <c r="D1555" s="41"/>
    </row>
    <row r="1556" spans="1:4" s="4" customFormat="1" x14ac:dyDescent="0.2">
      <c r="A1556" s="20">
        <v>410000</v>
      </c>
      <c r="B1556" s="21" t="s">
        <v>87</v>
      </c>
      <c r="C1556" s="19">
        <f>C1557+C1562</f>
        <v>1047600</v>
      </c>
      <c r="D1556" s="19">
        <f>D1557+D1562</f>
        <v>0</v>
      </c>
    </row>
    <row r="1557" spans="1:4" s="4" customFormat="1" x14ac:dyDescent="0.2">
      <c r="A1557" s="20">
        <v>411000</v>
      </c>
      <c r="B1557" s="21" t="s">
        <v>201</v>
      </c>
      <c r="C1557" s="19">
        <f>SUM(C1558:C1561)</f>
        <v>977300</v>
      </c>
      <c r="D1557" s="19">
        <f>SUM(D1558:D1561)</f>
        <v>0</v>
      </c>
    </row>
    <row r="1558" spans="1:4" s="4" customFormat="1" x14ac:dyDescent="0.2">
      <c r="A1558" s="22">
        <v>411100</v>
      </c>
      <c r="B1558" s="23" t="s">
        <v>88</v>
      </c>
      <c r="C1558" s="32">
        <v>911800</v>
      </c>
      <c r="D1558" s="32">
        <v>0</v>
      </c>
    </row>
    <row r="1559" spans="1:4" s="4" customFormat="1" x14ac:dyDescent="0.2">
      <c r="A1559" s="22">
        <v>411200</v>
      </c>
      <c r="B1559" s="23" t="s">
        <v>214</v>
      </c>
      <c r="C1559" s="32">
        <v>58699.999999999964</v>
      </c>
      <c r="D1559" s="32">
        <v>0</v>
      </c>
    </row>
    <row r="1560" spans="1:4" s="4" customFormat="1" ht="40.5" x14ac:dyDescent="0.2">
      <c r="A1560" s="22">
        <v>411300</v>
      </c>
      <c r="B1560" s="23" t="s">
        <v>89</v>
      </c>
      <c r="C1560" s="32">
        <v>4000.0000000000027</v>
      </c>
      <c r="D1560" s="32">
        <v>0</v>
      </c>
    </row>
    <row r="1561" spans="1:4" s="4" customFormat="1" x14ac:dyDescent="0.2">
      <c r="A1561" s="22">
        <v>411400</v>
      </c>
      <c r="B1561" s="23" t="s">
        <v>90</v>
      </c>
      <c r="C1561" s="32">
        <v>2800</v>
      </c>
      <c r="D1561" s="32">
        <v>0</v>
      </c>
    </row>
    <row r="1562" spans="1:4" s="4" customFormat="1" x14ac:dyDescent="0.2">
      <c r="A1562" s="20">
        <v>412000</v>
      </c>
      <c r="B1562" s="25" t="s">
        <v>206</v>
      </c>
      <c r="C1562" s="19">
        <f>SUM(C1563:C1572)</f>
        <v>70299.999999999971</v>
      </c>
      <c r="D1562" s="19">
        <f>SUM(D1563:D1572)</f>
        <v>0</v>
      </c>
    </row>
    <row r="1563" spans="1:4" s="4" customFormat="1" x14ac:dyDescent="0.2">
      <c r="A1563" s="22">
        <v>412200</v>
      </c>
      <c r="B1563" s="23" t="s">
        <v>215</v>
      </c>
      <c r="C1563" s="32">
        <v>25999.999999999967</v>
      </c>
      <c r="D1563" s="32">
        <v>0</v>
      </c>
    </row>
    <row r="1564" spans="1:4" s="4" customFormat="1" x14ac:dyDescent="0.2">
      <c r="A1564" s="22">
        <v>412300</v>
      </c>
      <c r="B1564" s="23" t="s">
        <v>92</v>
      </c>
      <c r="C1564" s="32">
        <v>5700</v>
      </c>
      <c r="D1564" s="32">
        <v>0</v>
      </c>
    </row>
    <row r="1565" spans="1:4" s="4" customFormat="1" x14ac:dyDescent="0.2">
      <c r="A1565" s="22">
        <v>412500</v>
      </c>
      <c r="B1565" s="23" t="s">
        <v>94</v>
      </c>
      <c r="C1565" s="32">
        <v>7900.0000000000027</v>
      </c>
      <c r="D1565" s="32">
        <v>0</v>
      </c>
    </row>
    <row r="1566" spans="1:4" s="4" customFormat="1" x14ac:dyDescent="0.2">
      <c r="A1566" s="22">
        <v>412600</v>
      </c>
      <c r="B1566" s="23" t="s">
        <v>216</v>
      </c>
      <c r="C1566" s="32">
        <v>15000</v>
      </c>
      <c r="D1566" s="32">
        <v>0</v>
      </c>
    </row>
    <row r="1567" spans="1:4" s="4" customFormat="1" x14ac:dyDescent="0.2">
      <c r="A1567" s="22">
        <v>412700</v>
      </c>
      <c r="B1567" s="23" t="s">
        <v>203</v>
      </c>
      <c r="C1567" s="32">
        <v>8299.9999999999964</v>
      </c>
      <c r="D1567" s="32">
        <v>0</v>
      </c>
    </row>
    <row r="1568" spans="1:4" s="4" customFormat="1" x14ac:dyDescent="0.2">
      <c r="A1568" s="22">
        <v>412900</v>
      </c>
      <c r="B1568" s="27" t="s">
        <v>293</v>
      </c>
      <c r="C1568" s="32">
        <v>2200</v>
      </c>
      <c r="D1568" s="32">
        <v>0</v>
      </c>
    </row>
    <row r="1569" spans="1:4" s="4" customFormat="1" x14ac:dyDescent="0.2">
      <c r="A1569" s="22">
        <v>412900</v>
      </c>
      <c r="B1569" s="27" t="s">
        <v>311</v>
      </c>
      <c r="C1569" s="32">
        <v>1799.9999999999995</v>
      </c>
      <c r="D1569" s="32">
        <v>0</v>
      </c>
    </row>
    <row r="1570" spans="1:4" s="4" customFormat="1" x14ac:dyDescent="0.2">
      <c r="A1570" s="22">
        <v>412900</v>
      </c>
      <c r="B1570" s="27" t="s">
        <v>312</v>
      </c>
      <c r="C1570" s="32">
        <v>1099.9999999999995</v>
      </c>
      <c r="D1570" s="32">
        <v>0</v>
      </c>
    </row>
    <row r="1571" spans="1:4" s="4" customFormat="1" x14ac:dyDescent="0.2">
      <c r="A1571" s="22">
        <v>412900</v>
      </c>
      <c r="B1571" s="27" t="s">
        <v>313</v>
      </c>
      <c r="C1571" s="32">
        <v>1999.9999999999995</v>
      </c>
      <c r="D1571" s="32">
        <v>0</v>
      </c>
    </row>
    <row r="1572" spans="1:4" s="4" customFormat="1" x14ac:dyDescent="0.2">
      <c r="A1572" s="22">
        <v>412900</v>
      </c>
      <c r="B1572" s="23" t="s">
        <v>295</v>
      </c>
      <c r="C1572" s="32">
        <v>300</v>
      </c>
      <c r="D1572" s="32">
        <v>0</v>
      </c>
    </row>
    <row r="1573" spans="1:4" s="4" customFormat="1" x14ac:dyDescent="0.2">
      <c r="A1573" s="20">
        <v>510000</v>
      </c>
      <c r="B1573" s="25" t="s">
        <v>152</v>
      </c>
      <c r="C1573" s="19">
        <f>C1574+0</f>
        <v>5000</v>
      </c>
      <c r="D1573" s="19">
        <f>D1574+0</f>
        <v>0</v>
      </c>
    </row>
    <row r="1574" spans="1:4" s="4" customFormat="1" x14ac:dyDescent="0.2">
      <c r="A1574" s="20">
        <v>511000</v>
      </c>
      <c r="B1574" s="25" t="s">
        <v>153</v>
      </c>
      <c r="C1574" s="19">
        <f t="shared" ref="C1574" si="224">SUM(C1575:C1575)</f>
        <v>5000</v>
      </c>
      <c r="D1574" s="19">
        <f t="shared" ref="D1574" si="225">SUM(D1575:D1575)</f>
        <v>0</v>
      </c>
    </row>
    <row r="1575" spans="1:4" s="4" customFormat="1" x14ac:dyDescent="0.2">
      <c r="A1575" s="22">
        <v>511300</v>
      </c>
      <c r="B1575" s="23" t="s">
        <v>156</v>
      </c>
      <c r="C1575" s="32">
        <v>5000</v>
      </c>
      <c r="D1575" s="32">
        <v>0</v>
      </c>
    </row>
    <row r="1576" spans="1:4" s="29" customFormat="1" x14ac:dyDescent="0.2">
      <c r="A1576" s="20">
        <v>630000</v>
      </c>
      <c r="B1576" s="25" t="s">
        <v>191</v>
      </c>
      <c r="C1576" s="19">
        <f>0+C1577</f>
        <v>2000</v>
      </c>
      <c r="D1576" s="19">
        <f>0+D1577</f>
        <v>0</v>
      </c>
    </row>
    <row r="1577" spans="1:4" s="29" customFormat="1" x14ac:dyDescent="0.2">
      <c r="A1577" s="20">
        <v>638000</v>
      </c>
      <c r="B1577" s="25" t="s">
        <v>126</v>
      </c>
      <c r="C1577" s="19">
        <f t="shared" ref="C1577" si="226">C1578</f>
        <v>2000</v>
      </c>
      <c r="D1577" s="19">
        <f t="shared" ref="D1577" si="227">D1578</f>
        <v>0</v>
      </c>
    </row>
    <row r="1578" spans="1:4" s="4" customFormat="1" x14ac:dyDescent="0.2">
      <c r="A1578" s="22">
        <v>638100</v>
      </c>
      <c r="B1578" s="23" t="s">
        <v>196</v>
      </c>
      <c r="C1578" s="32">
        <v>2000</v>
      </c>
      <c r="D1578" s="32">
        <v>0</v>
      </c>
    </row>
    <row r="1579" spans="1:4" s="29" customFormat="1" x14ac:dyDescent="0.2">
      <c r="A1579" s="66"/>
      <c r="B1579" s="25" t="s">
        <v>597</v>
      </c>
      <c r="C1579" s="19">
        <f>C1556+C1573+C1576</f>
        <v>1054600</v>
      </c>
      <c r="D1579" s="19">
        <f>D1556+D1573+D1576</f>
        <v>0</v>
      </c>
    </row>
    <row r="1580" spans="1:4" s="4" customFormat="1" x14ac:dyDescent="0.2">
      <c r="A1580" s="22"/>
      <c r="B1580" s="23"/>
      <c r="C1580" s="24"/>
      <c r="D1580" s="24"/>
    </row>
    <row r="1581" spans="1:4" s="4" customFormat="1" x14ac:dyDescent="0.2">
      <c r="A1581" s="167" t="s">
        <v>598</v>
      </c>
      <c r="B1581" s="167"/>
      <c r="C1581" s="167"/>
      <c r="D1581" s="167"/>
    </row>
    <row r="1582" spans="1:4" s="4" customFormat="1" x14ac:dyDescent="0.2">
      <c r="A1582" s="22" t="s">
        <v>243</v>
      </c>
      <c r="B1582" s="23"/>
      <c r="C1582" s="24"/>
      <c r="D1582" s="24"/>
    </row>
    <row r="1583" spans="1:4" s="4" customFormat="1" x14ac:dyDescent="0.2">
      <c r="A1583" s="22" t="s">
        <v>366</v>
      </c>
      <c r="B1583" s="23"/>
      <c r="C1583" s="24"/>
      <c r="D1583" s="24"/>
    </row>
    <row r="1584" spans="1:4" s="4" customFormat="1" x14ac:dyDescent="0.2">
      <c r="A1584" s="22" t="s">
        <v>599</v>
      </c>
      <c r="B1584" s="23"/>
      <c r="C1584" s="24"/>
      <c r="D1584" s="24"/>
    </row>
    <row r="1585" spans="1:4" s="4" customFormat="1" x14ac:dyDescent="0.2">
      <c r="A1585" s="22"/>
      <c r="B1585" s="23"/>
      <c r="C1585" s="24"/>
      <c r="D1585" s="24"/>
    </row>
    <row r="1586" spans="1:4" s="4" customFormat="1" x14ac:dyDescent="0.2">
      <c r="A1586" s="20">
        <v>410000</v>
      </c>
      <c r="B1586" s="21" t="s">
        <v>87</v>
      </c>
      <c r="C1586" s="19">
        <f>C1587+C1592</f>
        <v>2078600</v>
      </c>
      <c r="D1586" s="19">
        <f>D1587+D1592</f>
        <v>0</v>
      </c>
    </row>
    <row r="1587" spans="1:4" s="4" customFormat="1" x14ac:dyDescent="0.2">
      <c r="A1587" s="20">
        <v>411000</v>
      </c>
      <c r="B1587" s="21" t="s">
        <v>201</v>
      </c>
      <c r="C1587" s="19">
        <f>SUM(C1588:C1591)</f>
        <v>1817900</v>
      </c>
      <c r="D1587" s="19">
        <f>SUM(D1588:D1591)</f>
        <v>0</v>
      </c>
    </row>
    <row r="1588" spans="1:4" s="4" customFormat="1" x14ac:dyDescent="0.2">
      <c r="A1588" s="22">
        <v>411100</v>
      </c>
      <c r="B1588" s="23" t="s">
        <v>88</v>
      </c>
      <c r="C1588" s="32">
        <v>1707000</v>
      </c>
      <c r="D1588" s="32">
        <v>0</v>
      </c>
    </row>
    <row r="1589" spans="1:4" s="4" customFormat="1" x14ac:dyDescent="0.2">
      <c r="A1589" s="22">
        <v>411200</v>
      </c>
      <c r="B1589" s="23" t="s">
        <v>214</v>
      </c>
      <c r="C1589" s="32">
        <v>77999.999999999971</v>
      </c>
      <c r="D1589" s="32">
        <v>0</v>
      </c>
    </row>
    <row r="1590" spans="1:4" s="4" customFormat="1" ht="40.5" x14ac:dyDescent="0.2">
      <c r="A1590" s="22">
        <v>411300</v>
      </c>
      <c r="B1590" s="23" t="s">
        <v>89</v>
      </c>
      <c r="C1590" s="32">
        <v>17000</v>
      </c>
      <c r="D1590" s="32">
        <v>0</v>
      </c>
    </row>
    <row r="1591" spans="1:4" s="4" customFormat="1" x14ac:dyDescent="0.2">
      <c r="A1591" s="22">
        <v>411400</v>
      </c>
      <c r="B1591" s="23" t="s">
        <v>90</v>
      </c>
      <c r="C1591" s="32">
        <v>15899.999999999967</v>
      </c>
      <c r="D1591" s="32">
        <v>0</v>
      </c>
    </row>
    <row r="1592" spans="1:4" s="4" customFormat="1" x14ac:dyDescent="0.2">
      <c r="A1592" s="20">
        <v>412000</v>
      </c>
      <c r="B1592" s="25" t="s">
        <v>206</v>
      </c>
      <c r="C1592" s="19">
        <f>SUM(C1593:C1602)</f>
        <v>260700</v>
      </c>
      <c r="D1592" s="19">
        <f>SUM(D1593:D1602)</f>
        <v>0</v>
      </c>
    </row>
    <row r="1593" spans="1:4" s="4" customFormat="1" x14ac:dyDescent="0.2">
      <c r="A1593" s="22">
        <v>412200</v>
      </c>
      <c r="B1593" s="23" t="s">
        <v>215</v>
      </c>
      <c r="C1593" s="32">
        <v>66500</v>
      </c>
      <c r="D1593" s="32">
        <v>0</v>
      </c>
    </row>
    <row r="1594" spans="1:4" s="4" customFormat="1" x14ac:dyDescent="0.2">
      <c r="A1594" s="22">
        <v>412300</v>
      </c>
      <c r="B1594" s="23" t="s">
        <v>92</v>
      </c>
      <c r="C1594" s="32">
        <v>12000</v>
      </c>
      <c r="D1594" s="32">
        <v>0</v>
      </c>
    </row>
    <row r="1595" spans="1:4" s="4" customFormat="1" x14ac:dyDescent="0.2">
      <c r="A1595" s="22">
        <v>412500</v>
      </c>
      <c r="B1595" s="23" t="s">
        <v>94</v>
      </c>
      <c r="C1595" s="32">
        <v>20000</v>
      </c>
      <c r="D1595" s="32">
        <v>0</v>
      </c>
    </row>
    <row r="1596" spans="1:4" s="4" customFormat="1" x14ac:dyDescent="0.2">
      <c r="A1596" s="22">
        <v>412600</v>
      </c>
      <c r="B1596" s="23" t="s">
        <v>216</v>
      </c>
      <c r="C1596" s="32">
        <v>49500</v>
      </c>
      <c r="D1596" s="32">
        <v>0</v>
      </c>
    </row>
    <row r="1597" spans="1:4" s="4" customFormat="1" x14ac:dyDescent="0.2">
      <c r="A1597" s="22">
        <v>412700</v>
      </c>
      <c r="B1597" s="23" t="s">
        <v>203</v>
      </c>
      <c r="C1597" s="32">
        <v>100000</v>
      </c>
      <c r="D1597" s="32">
        <v>0</v>
      </c>
    </row>
    <row r="1598" spans="1:4" s="4" customFormat="1" x14ac:dyDescent="0.2">
      <c r="A1598" s="22">
        <v>412900</v>
      </c>
      <c r="B1598" s="27" t="s">
        <v>526</v>
      </c>
      <c r="C1598" s="32">
        <v>500</v>
      </c>
      <c r="D1598" s="32">
        <v>0</v>
      </c>
    </row>
    <row r="1599" spans="1:4" s="4" customFormat="1" x14ac:dyDescent="0.2">
      <c r="A1599" s="22">
        <v>412900</v>
      </c>
      <c r="B1599" s="27" t="s">
        <v>293</v>
      </c>
      <c r="C1599" s="32">
        <v>5000</v>
      </c>
      <c r="D1599" s="32">
        <v>0</v>
      </c>
    </row>
    <row r="1600" spans="1:4" s="4" customFormat="1" x14ac:dyDescent="0.2">
      <c r="A1600" s="22">
        <v>412900</v>
      </c>
      <c r="B1600" s="27" t="s">
        <v>311</v>
      </c>
      <c r="C1600" s="32">
        <v>1700</v>
      </c>
      <c r="D1600" s="32">
        <v>0</v>
      </c>
    </row>
    <row r="1601" spans="1:4" s="4" customFormat="1" x14ac:dyDescent="0.2">
      <c r="A1601" s="22">
        <v>412900</v>
      </c>
      <c r="B1601" s="27" t="s">
        <v>312</v>
      </c>
      <c r="C1601" s="32">
        <v>1500</v>
      </c>
      <c r="D1601" s="32">
        <v>0</v>
      </c>
    </row>
    <row r="1602" spans="1:4" s="4" customFormat="1" x14ac:dyDescent="0.2">
      <c r="A1602" s="22">
        <v>412900</v>
      </c>
      <c r="B1602" s="27" t="s">
        <v>313</v>
      </c>
      <c r="C1602" s="32">
        <v>4000</v>
      </c>
      <c r="D1602" s="32">
        <v>0</v>
      </c>
    </row>
    <row r="1603" spans="1:4" s="4" customFormat="1" x14ac:dyDescent="0.2">
      <c r="A1603" s="20">
        <v>510000</v>
      </c>
      <c r="B1603" s="25" t="s">
        <v>152</v>
      </c>
      <c r="C1603" s="19">
        <f>C1604+C1606</f>
        <v>103000</v>
      </c>
      <c r="D1603" s="19">
        <f>D1604+D1606</f>
        <v>0</v>
      </c>
    </row>
    <row r="1604" spans="1:4" s="4" customFormat="1" x14ac:dyDescent="0.2">
      <c r="A1604" s="20">
        <v>511000</v>
      </c>
      <c r="B1604" s="25" t="s">
        <v>153</v>
      </c>
      <c r="C1604" s="19">
        <f t="shared" ref="C1604" si="228">SUM(C1605:C1605)</f>
        <v>100000</v>
      </c>
      <c r="D1604" s="19">
        <f t="shared" ref="D1604" si="229">SUM(D1605:D1605)</f>
        <v>0</v>
      </c>
    </row>
    <row r="1605" spans="1:4" s="4" customFormat="1" x14ac:dyDescent="0.2">
      <c r="A1605" s="22">
        <v>511300</v>
      </c>
      <c r="B1605" s="23" t="s">
        <v>156</v>
      </c>
      <c r="C1605" s="32">
        <v>100000</v>
      </c>
      <c r="D1605" s="32">
        <v>0</v>
      </c>
    </row>
    <row r="1606" spans="1:4" s="29" customFormat="1" x14ac:dyDescent="0.2">
      <c r="A1606" s="20">
        <v>516000</v>
      </c>
      <c r="B1606" s="25" t="s">
        <v>163</v>
      </c>
      <c r="C1606" s="19">
        <f t="shared" ref="C1606" si="230">C1607</f>
        <v>3000</v>
      </c>
      <c r="D1606" s="19">
        <f t="shared" ref="D1606" si="231">D1607</f>
        <v>0</v>
      </c>
    </row>
    <row r="1607" spans="1:4" s="4" customFormat="1" x14ac:dyDescent="0.2">
      <c r="A1607" s="22">
        <v>516100</v>
      </c>
      <c r="B1607" s="23" t="s">
        <v>163</v>
      </c>
      <c r="C1607" s="32">
        <v>3000</v>
      </c>
      <c r="D1607" s="32">
        <v>0</v>
      </c>
    </row>
    <row r="1608" spans="1:4" s="29" customFormat="1" x14ac:dyDescent="0.2">
      <c r="A1608" s="20">
        <v>630000</v>
      </c>
      <c r="B1608" s="25" t="s">
        <v>191</v>
      </c>
      <c r="C1608" s="19">
        <f>0+C1609</f>
        <v>15000</v>
      </c>
      <c r="D1608" s="19">
        <f>0+D1609</f>
        <v>0</v>
      </c>
    </row>
    <row r="1609" spans="1:4" s="29" customFormat="1" x14ac:dyDescent="0.2">
      <c r="A1609" s="20">
        <v>638000</v>
      </c>
      <c r="B1609" s="25" t="s">
        <v>126</v>
      </c>
      <c r="C1609" s="19">
        <f t="shared" ref="C1609" si="232">C1610</f>
        <v>15000</v>
      </c>
      <c r="D1609" s="19">
        <f t="shared" ref="D1609" si="233">D1610</f>
        <v>0</v>
      </c>
    </row>
    <row r="1610" spans="1:4" s="4" customFormat="1" x14ac:dyDescent="0.2">
      <c r="A1610" s="22">
        <v>638100</v>
      </c>
      <c r="B1610" s="23" t="s">
        <v>196</v>
      </c>
      <c r="C1610" s="32">
        <v>15000</v>
      </c>
      <c r="D1610" s="32">
        <v>0</v>
      </c>
    </row>
    <row r="1611" spans="1:4" s="4" customFormat="1" ht="40.5" x14ac:dyDescent="0.2">
      <c r="A1611" s="66"/>
      <c r="B1611" s="25" t="s">
        <v>600</v>
      </c>
      <c r="C1611" s="19">
        <f>C1586+C1603+C1608</f>
        <v>2196600</v>
      </c>
      <c r="D1611" s="19">
        <f>D1586+D1603+D1608</f>
        <v>0</v>
      </c>
    </row>
    <row r="1612" spans="1:4" s="4" customFormat="1" x14ac:dyDescent="0.2">
      <c r="A1612" s="63"/>
      <c r="B1612" s="57" t="s">
        <v>230</v>
      </c>
      <c r="C1612" s="61">
        <f>C1579+C1611</f>
        <v>3251200</v>
      </c>
      <c r="D1612" s="61">
        <f>D1579+D1611</f>
        <v>0</v>
      </c>
    </row>
    <row r="1613" spans="1:4" s="4" customFormat="1" x14ac:dyDescent="0.2">
      <c r="A1613" s="40"/>
      <c r="B1613" s="18"/>
      <c r="C1613" s="41"/>
      <c r="D1613" s="41"/>
    </row>
    <row r="1614" spans="1:4" s="4" customFormat="1" x14ac:dyDescent="0.2">
      <c r="A1614" s="17"/>
      <c r="B1614" s="18"/>
      <c r="C1614" s="24"/>
      <c r="D1614" s="24"/>
    </row>
    <row r="1615" spans="1:4" s="4" customFormat="1" x14ac:dyDescent="0.2">
      <c r="A1615" s="22" t="s">
        <v>601</v>
      </c>
      <c r="B1615" s="25"/>
      <c r="C1615" s="24"/>
      <c r="D1615" s="24"/>
    </row>
    <row r="1616" spans="1:4" s="4" customFormat="1" x14ac:dyDescent="0.2">
      <c r="A1616" s="22" t="s">
        <v>243</v>
      </c>
      <c r="B1616" s="25"/>
      <c r="C1616" s="24"/>
      <c r="D1616" s="24"/>
    </row>
    <row r="1617" spans="1:4" s="4" customFormat="1" x14ac:dyDescent="0.2">
      <c r="A1617" s="22" t="s">
        <v>367</v>
      </c>
      <c r="B1617" s="25"/>
      <c r="C1617" s="24"/>
      <c r="D1617" s="24"/>
    </row>
    <row r="1618" spans="1:4" s="4" customFormat="1" x14ac:dyDescent="0.2">
      <c r="A1618" s="22" t="s">
        <v>525</v>
      </c>
      <c r="B1618" s="25"/>
      <c r="C1618" s="24"/>
      <c r="D1618" s="24"/>
    </row>
    <row r="1619" spans="1:4" s="4" customFormat="1" x14ac:dyDescent="0.2">
      <c r="A1619" s="22"/>
      <c r="B1619" s="53"/>
      <c r="C1619" s="41"/>
      <c r="D1619" s="41"/>
    </row>
    <row r="1620" spans="1:4" s="4" customFormat="1" x14ac:dyDescent="0.2">
      <c r="A1620" s="20">
        <v>410000</v>
      </c>
      <c r="B1620" s="21" t="s">
        <v>87</v>
      </c>
      <c r="C1620" s="19">
        <f>C1621+C1626+C1638</f>
        <v>5557400</v>
      </c>
      <c r="D1620" s="19">
        <f>D1621+D1626+D1638</f>
        <v>0</v>
      </c>
    </row>
    <row r="1621" spans="1:4" s="4" customFormat="1" x14ac:dyDescent="0.2">
      <c r="A1621" s="20">
        <v>411000</v>
      </c>
      <c r="B1621" s="21" t="s">
        <v>201</v>
      </c>
      <c r="C1621" s="19">
        <f>SUM(C1622:C1625)</f>
        <v>5092000</v>
      </c>
      <c r="D1621" s="19">
        <f>SUM(D1622:D1625)</f>
        <v>0</v>
      </c>
    </row>
    <row r="1622" spans="1:4" s="4" customFormat="1" x14ac:dyDescent="0.2">
      <c r="A1622" s="22">
        <v>411100</v>
      </c>
      <c r="B1622" s="23" t="s">
        <v>88</v>
      </c>
      <c r="C1622" s="32">
        <v>4740000</v>
      </c>
      <c r="D1622" s="32">
        <v>0</v>
      </c>
    </row>
    <row r="1623" spans="1:4" s="4" customFormat="1" x14ac:dyDescent="0.2">
      <c r="A1623" s="22">
        <v>411200</v>
      </c>
      <c r="B1623" s="23" t="s">
        <v>214</v>
      </c>
      <c r="C1623" s="32">
        <v>127000</v>
      </c>
      <c r="D1623" s="32">
        <v>0</v>
      </c>
    </row>
    <row r="1624" spans="1:4" s="4" customFormat="1" ht="40.5" x14ac:dyDescent="0.2">
      <c r="A1624" s="22">
        <v>411300</v>
      </c>
      <c r="B1624" s="23" t="s">
        <v>89</v>
      </c>
      <c r="C1624" s="32">
        <v>140000</v>
      </c>
      <c r="D1624" s="32">
        <v>0</v>
      </c>
    </row>
    <row r="1625" spans="1:4" s="4" customFormat="1" x14ac:dyDescent="0.2">
      <c r="A1625" s="22">
        <v>411400</v>
      </c>
      <c r="B1625" s="23" t="s">
        <v>90</v>
      </c>
      <c r="C1625" s="32">
        <v>85000.000000000029</v>
      </c>
      <c r="D1625" s="32">
        <v>0</v>
      </c>
    </row>
    <row r="1626" spans="1:4" s="4" customFormat="1" x14ac:dyDescent="0.2">
      <c r="A1626" s="20">
        <v>412000</v>
      </c>
      <c r="B1626" s="25" t="s">
        <v>206</v>
      </c>
      <c r="C1626" s="19">
        <f>SUM(C1627:C1637)</f>
        <v>461400</v>
      </c>
      <c r="D1626" s="19">
        <f>SUM(D1627:D1637)</f>
        <v>0</v>
      </c>
    </row>
    <row r="1627" spans="1:4" s="4" customFormat="1" x14ac:dyDescent="0.2">
      <c r="A1627" s="22">
        <v>412100</v>
      </c>
      <c r="B1627" s="23" t="s">
        <v>91</v>
      </c>
      <c r="C1627" s="32">
        <v>50000</v>
      </c>
      <c r="D1627" s="32">
        <v>0</v>
      </c>
    </row>
    <row r="1628" spans="1:4" s="4" customFormat="1" x14ac:dyDescent="0.2">
      <c r="A1628" s="22">
        <v>412200</v>
      </c>
      <c r="B1628" s="23" t="s">
        <v>215</v>
      </c>
      <c r="C1628" s="32">
        <v>191000</v>
      </c>
      <c r="D1628" s="32">
        <v>0</v>
      </c>
    </row>
    <row r="1629" spans="1:4" s="4" customFormat="1" x14ac:dyDescent="0.2">
      <c r="A1629" s="22">
        <v>412300</v>
      </c>
      <c r="B1629" s="23" t="s">
        <v>92</v>
      </c>
      <c r="C1629" s="32">
        <v>65000</v>
      </c>
      <c r="D1629" s="32">
        <v>0</v>
      </c>
    </row>
    <row r="1630" spans="1:4" s="4" customFormat="1" x14ac:dyDescent="0.2">
      <c r="A1630" s="22">
        <v>412500</v>
      </c>
      <c r="B1630" s="23" t="s">
        <v>94</v>
      </c>
      <c r="C1630" s="32">
        <v>35000</v>
      </c>
      <c r="D1630" s="32">
        <v>0</v>
      </c>
    </row>
    <row r="1631" spans="1:4" s="4" customFormat="1" x14ac:dyDescent="0.2">
      <c r="A1631" s="22">
        <v>412600</v>
      </c>
      <c r="B1631" s="23" t="s">
        <v>216</v>
      </c>
      <c r="C1631" s="32">
        <v>60000</v>
      </c>
      <c r="D1631" s="32">
        <v>0</v>
      </c>
    </row>
    <row r="1632" spans="1:4" s="4" customFormat="1" x14ac:dyDescent="0.2">
      <c r="A1632" s="22">
        <v>412700</v>
      </c>
      <c r="B1632" s="23" t="s">
        <v>203</v>
      </c>
      <c r="C1632" s="32">
        <v>30000</v>
      </c>
      <c r="D1632" s="32">
        <v>0</v>
      </c>
    </row>
    <row r="1633" spans="1:4" s="4" customFormat="1" x14ac:dyDescent="0.2">
      <c r="A1633" s="22">
        <v>412900</v>
      </c>
      <c r="B1633" s="27" t="s">
        <v>293</v>
      </c>
      <c r="C1633" s="32">
        <v>13000</v>
      </c>
      <c r="D1633" s="32">
        <v>0</v>
      </c>
    </row>
    <row r="1634" spans="1:4" s="4" customFormat="1" x14ac:dyDescent="0.2">
      <c r="A1634" s="22">
        <v>412900</v>
      </c>
      <c r="B1634" s="27" t="s">
        <v>311</v>
      </c>
      <c r="C1634" s="32">
        <v>1200</v>
      </c>
      <c r="D1634" s="32">
        <v>0</v>
      </c>
    </row>
    <row r="1635" spans="1:4" s="4" customFormat="1" x14ac:dyDescent="0.2">
      <c r="A1635" s="22">
        <v>412900</v>
      </c>
      <c r="B1635" s="27" t="s">
        <v>312</v>
      </c>
      <c r="C1635" s="32">
        <v>5200</v>
      </c>
      <c r="D1635" s="32">
        <v>0</v>
      </c>
    </row>
    <row r="1636" spans="1:4" s="4" customFormat="1" x14ac:dyDescent="0.2">
      <c r="A1636" s="22">
        <v>412900</v>
      </c>
      <c r="B1636" s="27" t="s">
        <v>313</v>
      </c>
      <c r="C1636" s="32">
        <v>9000</v>
      </c>
      <c r="D1636" s="32">
        <v>0</v>
      </c>
    </row>
    <row r="1637" spans="1:4" s="4" customFormat="1" x14ac:dyDescent="0.2">
      <c r="A1637" s="22">
        <v>412900</v>
      </c>
      <c r="B1637" s="27" t="s">
        <v>295</v>
      </c>
      <c r="C1637" s="32">
        <v>2000</v>
      </c>
      <c r="D1637" s="32">
        <v>0</v>
      </c>
    </row>
    <row r="1638" spans="1:4" s="29" customFormat="1" ht="40.5" x14ac:dyDescent="0.2">
      <c r="A1638" s="20">
        <v>418000</v>
      </c>
      <c r="B1638" s="25" t="s">
        <v>210</v>
      </c>
      <c r="C1638" s="19">
        <f t="shared" ref="C1638" si="234">C1639</f>
        <v>4000</v>
      </c>
      <c r="D1638" s="19">
        <f t="shared" ref="D1638" si="235">D1639</f>
        <v>0</v>
      </c>
    </row>
    <row r="1639" spans="1:4" s="4" customFormat="1" x14ac:dyDescent="0.2">
      <c r="A1639" s="22">
        <v>418400</v>
      </c>
      <c r="B1639" s="23" t="s">
        <v>147</v>
      </c>
      <c r="C1639" s="32">
        <v>4000</v>
      </c>
      <c r="D1639" s="32">
        <v>0</v>
      </c>
    </row>
    <row r="1640" spans="1:4" s="4" customFormat="1" x14ac:dyDescent="0.2">
      <c r="A1640" s="20">
        <v>510000</v>
      </c>
      <c r="B1640" s="25" t="s">
        <v>152</v>
      </c>
      <c r="C1640" s="19">
        <f>C1641+C1643</f>
        <v>16500</v>
      </c>
      <c r="D1640" s="19">
        <f>D1641+D1643</f>
        <v>0</v>
      </c>
    </row>
    <row r="1641" spans="1:4" s="4" customFormat="1" x14ac:dyDescent="0.2">
      <c r="A1641" s="20">
        <v>511000</v>
      </c>
      <c r="B1641" s="25" t="s">
        <v>153</v>
      </c>
      <c r="C1641" s="19">
        <f>SUM(C1642:C1642)</f>
        <v>10000</v>
      </c>
      <c r="D1641" s="19">
        <f>SUM(D1642:D1642)</f>
        <v>0</v>
      </c>
    </row>
    <row r="1642" spans="1:4" s="4" customFormat="1" x14ac:dyDescent="0.2">
      <c r="A1642" s="22">
        <v>511300</v>
      </c>
      <c r="B1642" s="23" t="s">
        <v>156</v>
      </c>
      <c r="C1642" s="32">
        <v>10000</v>
      </c>
      <c r="D1642" s="32">
        <v>0</v>
      </c>
    </row>
    <row r="1643" spans="1:4" s="4" customFormat="1" x14ac:dyDescent="0.2">
      <c r="A1643" s="20">
        <v>516000</v>
      </c>
      <c r="B1643" s="25" t="s">
        <v>163</v>
      </c>
      <c r="C1643" s="71">
        <f t="shared" ref="C1643" si="236">C1644</f>
        <v>6500</v>
      </c>
      <c r="D1643" s="71">
        <f t="shared" ref="D1643" si="237">D1644</f>
        <v>0</v>
      </c>
    </row>
    <row r="1644" spans="1:4" s="4" customFormat="1" x14ac:dyDescent="0.2">
      <c r="A1644" s="22">
        <v>516100</v>
      </c>
      <c r="B1644" s="23" t="s">
        <v>163</v>
      </c>
      <c r="C1644" s="32">
        <v>6500</v>
      </c>
      <c r="D1644" s="32">
        <v>0</v>
      </c>
    </row>
    <row r="1645" spans="1:4" s="29" customFormat="1" x14ac:dyDescent="0.2">
      <c r="A1645" s="20">
        <v>630000</v>
      </c>
      <c r="B1645" s="25" t="s">
        <v>191</v>
      </c>
      <c r="C1645" s="19">
        <f>0+C1646</f>
        <v>188400</v>
      </c>
      <c r="D1645" s="19">
        <f>0+D1646</f>
        <v>0</v>
      </c>
    </row>
    <row r="1646" spans="1:4" s="29" customFormat="1" x14ac:dyDescent="0.2">
      <c r="A1646" s="20">
        <v>638000</v>
      </c>
      <c r="B1646" s="25" t="s">
        <v>126</v>
      </c>
      <c r="C1646" s="19">
        <f t="shared" ref="C1646" si="238">C1647</f>
        <v>188400</v>
      </c>
      <c r="D1646" s="19">
        <f t="shared" ref="D1646" si="239">D1647</f>
        <v>0</v>
      </c>
    </row>
    <row r="1647" spans="1:4" s="4" customFormat="1" x14ac:dyDescent="0.2">
      <c r="A1647" s="22">
        <v>638100</v>
      </c>
      <c r="B1647" s="23" t="s">
        <v>196</v>
      </c>
      <c r="C1647" s="32">
        <v>188400</v>
      </c>
      <c r="D1647" s="32">
        <v>0</v>
      </c>
    </row>
    <row r="1648" spans="1:4" s="4" customFormat="1" x14ac:dyDescent="0.2">
      <c r="A1648" s="63"/>
      <c r="B1648" s="57" t="s">
        <v>230</v>
      </c>
      <c r="C1648" s="61">
        <f>C1620+C1640+C1645+0</f>
        <v>5762300</v>
      </c>
      <c r="D1648" s="61">
        <f>D1620+D1640+D1645+0</f>
        <v>0</v>
      </c>
    </row>
    <row r="1649" spans="1:4" s="4" customFormat="1" x14ac:dyDescent="0.2">
      <c r="A1649" s="14"/>
      <c r="B1649" s="25"/>
      <c r="C1649" s="24"/>
      <c r="D1649" s="24"/>
    </row>
    <row r="1650" spans="1:4" s="4" customFormat="1" x14ac:dyDescent="0.2">
      <c r="A1650" s="17"/>
      <c r="B1650" s="18"/>
      <c r="C1650" s="24"/>
      <c r="D1650" s="24"/>
    </row>
    <row r="1651" spans="1:4" s="4" customFormat="1" x14ac:dyDescent="0.2">
      <c r="A1651" s="22" t="s">
        <v>602</v>
      </c>
      <c r="B1651" s="25"/>
      <c r="C1651" s="24"/>
      <c r="D1651" s="24"/>
    </row>
    <row r="1652" spans="1:4" s="4" customFormat="1" x14ac:dyDescent="0.2">
      <c r="A1652" s="22" t="s">
        <v>243</v>
      </c>
      <c r="B1652" s="25"/>
      <c r="C1652" s="24"/>
      <c r="D1652" s="24"/>
    </row>
    <row r="1653" spans="1:4" s="4" customFormat="1" x14ac:dyDescent="0.2">
      <c r="A1653" s="22" t="s">
        <v>363</v>
      </c>
      <c r="B1653" s="25"/>
      <c r="C1653" s="24"/>
      <c r="D1653" s="24"/>
    </row>
    <row r="1654" spans="1:4" s="4" customFormat="1" x14ac:dyDescent="0.2">
      <c r="A1654" s="22" t="s">
        <v>525</v>
      </c>
      <c r="B1654" s="25"/>
      <c r="C1654" s="24"/>
      <c r="D1654" s="24"/>
    </row>
    <row r="1655" spans="1:4" s="4" customFormat="1" x14ac:dyDescent="0.2">
      <c r="A1655" s="22"/>
      <c r="B1655" s="53"/>
      <c r="C1655" s="41"/>
      <c r="D1655" s="41"/>
    </row>
    <row r="1656" spans="1:4" s="4" customFormat="1" x14ac:dyDescent="0.2">
      <c r="A1656" s="20">
        <v>410000</v>
      </c>
      <c r="B1656" s="21" t="s">
        <v>87</v>
      </c>
      <c r="C1656" s="19">
        <f t="shared" ref="C1656" si="240">C1657+C1662</f>
        <v>573500</v>
      </c>
      <c r="D1656" s="19">
        <f t="shared" ref="D1656" si="241">D1657+D1662</f>
        <v>0</v>
      </c>
    </row>
    <row r="1657" spans="1:4" s="4" customFormat="1" x14ac:dyDescent="0.2">
      <c r="A1657" s="20">
        <v>411000</v>
      </c>
      <c r="B1657" s="21" t="s">
        <v>201</v>
      </c>
      <c r="C1657" s="19">
        <f t="shared" ref="C1657" si="242">SUM(C1658:C1661)</f>
        <v>466200</v>
      </c>
      <c r="D1657" s="19">
        <f t="shared" ref="D1657" si="243">SUM(D1658:D1661)</f>
        <v>0</v>
      </c>
    </row>
    <row r="1658" spans="1:4" s="4" customFormat="1" x14ac:dyDescent="0.2">
      <c r="A1658" s="22">
        <v>411100</v>
      </c>
      <c r="B1658" s="23" t="s">
        <v>88</v>
      </c>
      <c r="C1658" s="32">
        <v>422200</v>
      </c>
      <c r="D1658" s="32">
        <v>0</v>
      </c>
    </row>
    <row r="1659" spans="1:4" s="4" customFormat="1" x14ac:dyDescent="0.2">
      <c r="A1659" s="22">
        <v>411200</v>
      </c>
      <c r="B1659" s="23" t="s">
        <v>214</v>
      </c>
      <c r="C1659" s="32">
        <v>15500</v>
      </c>
      <c r="D1659" s="32">
        <v>0</v>
      </c>
    </row>
    <row r="1660" spans="1:4" s="4" customFormat="1" ht="40.5" x14ac:dyDescent="0.2">
      <c r="A1660" s="22">
        <v>411300</v>
      </c>
      <c r="B1660" s="23" t="s">
        <v>89</v>
      </c>
      <c r="C1660" s="32">
        <v>20000</v>
      </c>
      <c r="D1660" s="32">
        <v>0</v>
      </c>
    </row>
    <row r="1661" spans="1:4" s="4" customFormat="1" x14ac:dyDescent="0.2">
      <c r="A1661" s="22">
        <v>411400</v>
      </c>
      <c r="B1661" s="23" t="s">
        <v>90</v>
      </c>
      <c r="C1661" s="32">
        <v>8500</v>
      </c>
      <c r="D1661" s="32">
        <v>0</v>
      </c>
    </row>
    <row r="1662" spans="1:4" s="4" customFormat="1" x14ac:dyDescent="0.2">
      <c r="A1662" s="20">
        <v>412000</v>
      </c>
      <c r="B1662" s="25" t="s">
        <v>206</v>
      </c>
      <c r="C1662" s="19">
        <f>SUM(C1663:C1673)</f>
        <v>107300</v>
      </c>
      <c r="D1662" s="19">
        <f>SUM(D1663:D1673)</f>
        <v>0</v>
      </c>
    </row>
    <row r="1663" spans="1:4" s="4" customFormat="1" x14ac:dyDescent="0.2">
      <c r="A1663" s="22">
        <v>412100</v>
      </c>
      <c r="B1663" s="23" t="s">
        <v>91</v>
      </c>
      <c r="C1663" s="32">
        <v>999.99999999999977</v>
      </c>
      <c r="D1663" s="32">
        <v>0</v>
      </c>
    </row>
    <row r="1664" spans="1:4" s="4" customFormat="1" x14ac:dyDescent="0.2">
      <c r="A1664" s="22">
        <v>412200</v>
      </c>
      <c r="B1664" s="23" t="s">
        <v>215</v>
      </c>
      <c r="C1664" s="32">
        <v>33000</v>
      </c>
      <c r="D1664" s="32">
        <v>0</v>
      </c>
    </row>
    <row r="1665" spans="1:4" s="4" customFormat="1" x14ac:dyDescent="0.2">
      <c r="A1665" s="22">
        <v>412300</v>
      </c>
      <c r="B1665" s="23" t="s">
        <v>92</v>
      </c>
      <c r="C1665" s="32">
        <v>5500</v>
      </c>
      <c r="D1665" s="32">
        <v>0</v>
      </c>
    </row>
    <row r="1666" spans="1:4" s="4" customFormat="1" x14ac:dyDescent="0.2">
      <c r="A1666" s="22">
        <v>412500</v>
      </c>
      <c r="B1666" s="23" t="s">
        <v>94</v>
      </c>
      <c r="C1666" s="32">
        <v>4000</v>
      </c>
      <c r="D1666" s="32">
        <v>0</v>
      </c>
    </row>
    <row r="1667" spans="1:4" s="4" customFormat="1" x14ac:dyDescent="0.2">
      <c r="A1667" s="22">
        <v>412600</v>
      </c>
      <c r="B1667" s="23" t="s">
        <v>216</v>
      </c>
      <c r="C1667" s="32">
        <v>7500</v>
      </c>
      <c r="D1667" s="32">
        <v>0</v>
      </c>
    </row>
    <row r="1668" spans="1:4" s="4" customFormat="1" x14ac:dyDescent="0.2">
      <c r="A1668" s="22">
        <v>412700</v>
      </c>
      <c r="B1668" s="23" t="s">
        <v>203</v>
      </c>
      <c r="C1668" s="32">
        <v>10500</v>
      </c>
      <c r="D1668" s="32">
        <v>0</v>
      </c>
    </row>
    <row r="1669" spans="1:4" s="4" customFormat="1" x14ac:dyDescent="0.2">
      <c r="A1669" s="22">
        <v>412900</v>
      </c>
      <c r="B1669" s="27" t="s">
        <v>526</v>
      </c>
      <c r="C1669" s="32">
        <v>500</v>
      </c>
      <c r="D1669" s="32">
        <v>0</v>
      </c>
    </row>
    <row r="1670" spans="1:4" s="4" customFormat="1" x14ac:dyDescent="0.2">
      <c r="A1670" s="22">
        <v>412900</v>
      </c>
      <c r="B1670" s="27" t="s">
        <v>293</v>
      </c>
      <c r="C1670" s="32">
        <v>42000</v>
      </c>
      <c r="D1670" s="32">
        <v>0</v>
      </c>
    </row>
    <row r="1671" spans="1:4" s="4" customFormat="1" x14ac:dyDescent="0.2">
      <c r="A1671" s="22">
        <v>412900</v>
      </c>
      <c r="B1671" s="27" t="s">
        <v>311</v>
      </c>
      <c r="C1671" s="32">
        <v>1000</v>
      </c>
      <c r="D1671" s="32">
        <v>0</v>
      </c>
    </row>
    <row r="1672" spans="1:4" s="4" customFormat="1" x14ac:dyDescent="0.2">
      <c r="A1672" s="22">
        <v>412900</v>
      </c>
      <c r="B1672" s="27" t="s">
        <v>312</v>
      </c>
      <c r="C1672" s="32">
        <v>1500</v>
      </c>
      <c r="D1672" s="32">
        <v>0</v>
      </c>
    </row>
    <row r="1673" spans="1:4" s="4" customFormat="1" x14ac:dyDescent="0.2">
      <c r="A1673" s="22">
        <v>412900</v>
      </c>
      <c r="B1673" s="27" t="s">
        <v>313</v>
      </c>
      <c r="C1673" s="32">
        <v>800</v>
      </c>
      <c r="D1673" s="32">
        <v>0</v>
      </c>
    </row>
    <row r="1674" spans="1:4" s="29" customFormat="1" x14ac:dyDescent="0.2">
      <c r="A1674" s="20">
        <v>510000</v>
      </c>
      <c r="B1674" s="25" t="s">
        <v>152</v>
      </c>
      <c r="C1674" s="19">
        <f>C1675+C1677</f>
        <v>3500</v>
      </c>
      <c r="D1674" s="19">
        <f>D1675+D1677</f>
        <v>0</v>
      </c>
    </row>
    <row r="1675" spans="1:4" s="29" customFormat="1" x14ac:dyDescent="0.2">
      <c r="A1675" s="20">
        <v>511000</v>
      </c>
      <c r="B1675" s="25" t="s">
        <v>153</v>
      </c>
      <c r="C1675" s="19">
        <f>C1676+0</f>
        <v>3000</v>
      </c>
      <c r="D1675" s="19">
        <f>D1676+0</f>
        <v>0</v>
      </c>
    </row>
    <row r="1676" spans="1:4" s="4" customFormat="1" x14ac:dyDescent="0.2">
      <c r="A1676" s="22">
        <v>511300</v>
      </c>
      <c r="B1676" s="23" t="s">
        <v>156</v>
      </c>
      <c r="C1676" s="32">
        <v>3000</v>
      </c>
      <c r="D1676" s="32">
        <v>0</v>
      </c>
    </row>
    <row r="1677" spans="1:4" s="29" customFormat="1" x14ac:dyDescent="0.2">
      <c r="A1677" s="20">
        <v>516000</v>
      </c>
      <c r="B1677" s="25" t="s">
        <v>163</v>
      </c>
      <c r="C1677" s="19">
        <f>C1678</f>
        <v>500</v>
      </c>
      <c r="D1677" s="19">
        <f>D1678</f>
        <v>0</v>
      </c>
    </row>
    <row r="1678" spans="1:4" s="4" customFormat="1" x14ac:dyDescent="0.2">
      <c r="A1678" s="22">
        <v>516100</v>
      </c>
      <c r="B1678" s="23" t="s">
        <v>163</v>
      </c>
      <c r="C1678" s="32">
        <v>500</v>
      </c>
      <c r="D1678" s="32">
        <v>0</v>
      </c>
    </row>
    <row r="1679" spans="1:4" s="29" customFormat="1" x14ac:dyDescent="0.2">
      <c r="A1679" s="20">
        <v>630000</v>
      </c>
      <c r="B1679" s="25" t="s">
        <v>191</v>
      </c>
      <c r="C1679" s="19">
        <f>0+C1680</f>
        <v>30000</v>
      </c>
      <c r="D1679" s="19">
        <f>0+D1680</f>
        <v>0</v>
      </c>
    </row>
    <row r="1680" spans="1:4" s="29" customFormat="1" x14ac:dyDescent="0.2">
      <c r="A1680" s="20">
        <v>638000</v>
      </c>
      <c r="B1680" s="25" t="s">
        <v>126</v>
      </c>
      <c r="C1680" s="19">
        <f>C1681</f>
        <v>30000</v>
      </c>
      <c r="D1680" s="19">
        <f>D1681</f>
        <v>0</v>
      </c>
    </row>
    <row r="1681" spans="1:4" s="4" customFormat="1" x14ac:dyDescent="0.2">
      <c r="A1681" s="22">
        <v>638100</v>
      </c>
      <c r="B1681" s="23" t="s">
        <v>196</v>
      </c>
      <c r="C1681" s="32">
        <v>30000</v>
      </c>
      <c r="D1681" s="32">
        <v>0</v>
      </c>
    </row>
    <row r="1682" spans="1:4" s="4" customFormat="1" x14ac:dyDescent="0.2">
      <c r="A1682" s="63"/>
      <c r="B1682" s="57" t="s">
        <v>230</v>
      </c>
      <c r="C1682" s="61">
        <f>C1656+C1674+C1679</f>
        <v>607000</v>
      </c>
      <c r="D1682" s="61">
        <f>D1656+D1674+D1679</f>
        <v>0</v>
      </c>
    </row>
    <row r="1683" spans="1:4" s="4" customFormat="1" x14ac:dyDescent="0.2">
      <c r="A1683" s="40"/>
      <c r="B1683" s="18"/>
      <c r="C1683" s="41"/>
      <c r="D1683" s="41"/>
    </row>
    <row r="1684" spans="1:4" s="4" customFormat="1" x14ac:dyDescent="0.2">
      <c r="A1684" s="17"/>
      <c r="B1684" s="18"/>
      <c r="C1684" s="24"/>
      <c r="D1684" s="24"/>
    </row>
    <row r="1685" spans="1:4" s="4" customFormat="1" x14ac:dyDescent="0.2">
      <c r="A1685" s="22" t="s">
        <v>603</v>
      </c>
      <c r="B1685" s="23"/>
      <c r="C1685" s="24"/>
      <c r="D1685" s="24"/>
    </row>
    <row r="1686" spans="1:4" s="4" customFormat="1" x14ac:dyDescent="0.2">
      <c r="A1686" s="22" t="s">
        <v>243</v>
      </c>
      <c r="B1686" s="23"/>
      <c r="C1686" s="24" t="s">
        <v>2</v>
      </c>
      <c r="D1686" s="24" t="s">
        <v>2</v>
      </c>
    </row>
    <row r="1687" spans="1:4" s="4" customFormat="1" x14ac:dyDescent="0.2">
      <c r="A1687" s="22" t="s">
        <v>368</v>
      </c>
      <c r="B1687" s="25"/>
      <c r="C1687" s="24"/>
      <c r="D1687" s="24"/>
    </row>
    <row r="1688" spans="1:4" s="4" customFormat="1" x14ac:dyDescent="0.2">
      <c r="A1688" s="22" t="s">
        <v>525</v>
      </c>
      <c r="B1688" s="25"/>
      <c r="C1688" s="24"/>
      <c r="D1688" s="24"/>
    </row>
    <row r="1689" spans="1:4" s="4" customFormat="1" x14ac:dyDescent="0.2">
      <c r="A1689" s="22"/>
      <c r="B1689" s="53"/>
      <c r="C1689" s="41"/>
      <c r="D1689" s="41"/>
    </row>
    <row r="1690" spans="1:4" s="4" customFormat="1" x14ac:dyDescent="0.2">
      <c r="A1690" s="20">
        <v>410000</v>
      </c>
      <c r="B1690" s="21" t="s">
        <v>87</v>
      </c>
      <c r="C1690" s="19">
        <f>C1691+C1696</f>
        <v>8183300</v>
      </c>
      <c r="D1690" s="19">
        <f>D1691+D1696</f>
        <v>0</v>
      </c>
    </row>
    <row r="1691" spans="1:4" s="4" customFormat="1" x14ac:dyDescent="0.2">
      <c r="A1691" s="20">
        <v>411000</v>
      </c>
      <c r="B1691" s="21" t="s">
        <v>201</v>
      </c>
      <c r="C1691" s="19">
        <f>SUM(C1692:C1695)</f>
        <v>7790000</v>
      </c>
      <c r="D1691" s="19">
        <f>SUM(D1692:D1695)</f>
        <v>0</v>
      </c>
    </row>
    <row r="1692" spans="1:4" s="4" customFormat="1" x14ac:dyDescent="0.2">
      <c r="A1692" s="22">
        <v>411100</v>
      </c>
      <c r="B1692" s="23" t="s">
        <v>88</v>
      </c>
      <c r="C1692" s="32">
        <v>7205000</v>
      </c>
      <c r="D1692" s="32">
        <v>0</v>
      </c>
    </row>
    <row r="1693" spans="1:4" s="4" customFormat="1" x14ac:dyDescent="0.2">
      <c r="A1693" s="22">
        <v>411200</v>
      </c>
      <c r="B1693" s="23" t="s">
        <v>214</v>
      </c>
      <c r="C1693" s="32">
        <v>340000</v>
      </c>
      <c r="D1693" s="32">
        <v>0</v>
      </c>
    </row>
    <row r="1694" spans="1:4" s="4" customFormat="1" ht="40.5" x14ac:dyDescent="0.2">
      <c r="A1694" s="22">
        <v>411300</v>
      </c>
      <c r="B1694" s="23" t="s">
        <v>89</v>
      </c>
      <c r="C1694" s="32">
        <v>125000</v>
      </c>
      <c r="D1694" s="32">
        <v>0</v>
      </c>
    </row>
    <row r="1695" spans="1:4" s="4" customFormat="1" x14ac:dyDescent="0.2">
      <c r="A1695" s="22">
        <v>411400</v>
      </c>
      <c r="B1695" s="23" t="s">
        <v>90</v>
      </c>
      <c r="C1695" s="32">
        <v>120000</v>
      </c>
      <c r="D1695" s="32">
        <v>0</v>
      </c>
    </row>
    <row r="1696" spans="1:4" s="4" customFormat="1" x14ac:dyDescent="0.2">
      <c r="A1696" s="20">
        <v>412000</v>
      </c>
      <c r="B1696" s="25" t="s">
        <v>206</v>
      </c>
      <c r="C1696" s="19">
        <f>SUM(C1697:C1705)</f>
        <v>393300</v>
      </c>
      <c r="D1696" s="19">
        <f>SUM(D1697:D1705)</f>
        <v>0</v>
      </c>
    </row>
    <row r="1697" spans="1:4" s="4" customFormat="1" x14ac:dyDescent="0.2">
      <c r="A1697" s="22">
        <v>412100</v>
      </c>
      <c r="B1697" s="23" t="s">
        <v>91</v>
      </c>
      <c r="C1697" s="32">
        <v>4000</v>
      </c>
      <c r="D1697" s="32">
        <v>0</v>
      </c>
    </row>
    <row r="1698" spans="1:4" s="4" customFormat="1" x14ac:dyDescent="0.2">
      <c r="A1698" s="22">
        <v>412200</v>
      </c>
      <c r="B1698" s="23" t="s">
        <v>215</v>
      </c>
      <c r="C1698" s="32">
        <v>29000</v>
      </c>
      <c r="D1698" s="32">
        <v>0</v>
      </c>
    </row>
    <row r="1699" spans="1:4" s="4" customFormat="1" x14ac:dyDescent="0.2">
      <c r="A1699" s="22">
        <v>412300</v>
      </c>
      <c r="B1699" s="23" t="s">
        <v>92</v>
      </c>
      <c r="C1699" s="32">
        <v>27000</v>
      </c>
      <c r="D1699" s="32">
        <v>0</v>
      </c>
    </row>
    <row r="1700" spans="1:4" s="4" customFormat="1" x14ac:dyDescent="0.2">
      <c r="A1700" s="22">
        <v>412500</v>
      </c>
      <c r="B1700" s="23" t="s">
        <v>94</v>
      </c>
      <c r="C1700" s="32">
        <v>75000</v>
      </c>
      <c r="D1700" s="32">
        <v>0</v>
      </c>
    </row>
    <row r="1701" spans="1:4" s="4" customFormat="1" x14ac:dyDescent="0.2">
      <c r="A1701" s="22">
        <v>412600</v>
      </c>
      <c r="B1701" s="23" t="s">
        <v>216</v>
      </c>
      <c r="C1701" s="32">
        <v>180000</v>
      </c>
      <c r="D1701" s="32">
        <v>0</v>
      </c>
    </row>
    <row r="1702" spans="1:4" s="4" customFormat="1" x14ac:dyDescent="0.2">
      <c r="A1702" s="22">
        <v>412700</v>
      </c>
      <c r="B1702" s="23" t="s">
        <v>203</v>
      </c>
      <c r="C1702" s="32">
        <v>52000</v>
      </c>
      <c r="D1702" s="32">
        <v>0</v>
      </c>
    </row>
    <row r="1703" spans="1:4" s="4" customFormat="1" x14ac:dyDescent="0.2">
      <c r="A1703" s="22">
        <v>412900</v>
      </c>
      <c r="B1703" s="23" t="s">
        <v>311</v>
      </c>
      <c r="C1703" s="32">
        <v>800</v>
      </c>
      <c r="D1703" s="32">
        <v>0</v>
      </c>
    </row>
    <row r="1704" spans="1:4" s="4" customFormat="1" x14ac:dyDescent="0.2">
      <c r="A1704" s="22">
        <v>412900</v>
      </c>
      <c r="B1704" s="27" t="s">
        <v>312</v>
      </c>
      <c r="C1704" s="32">
        <v>12000</v>
      </c>
      <c r="D1704" s="32">
        <v>0</v>
      </c>
    </row>
    <row r="1705" spans="1:4" s="4" customFormat="1" x14ac:dyDescent="0.2">
      <c r="A1705" s="22">
        <v>412900</v>
      </c>
      <c r="B1705" s="23" t="s">
        <v>295</v>
      </c>
      <c r="C1705" s="32">
        <v>13500</v>
      </c>
      <c r="D1705" s="32">
        <v>0</v>
      </c>
    </row>
    <row r="1706" spans="1:4" s="4" customFormat="1" x14ac:dyDescent="0.2">
      <c r="A1706" s="20">
        <v>510000</v>
      </c>
      <c r="B1706" s="25" t="s">
        <v>152</v>
      </c>
      <c r="C1706" s="19">
        <f>C1707+C1709</f>
        <v>235000</v>
      </c>
      <c r="D1706" s="19">
        <f>D1707+D1709</f>
        <v>0</v>
      </c>
    </row>
    <row r="1707" spans="1:4" s="4" customFormat="1" x14ac:dyDescent="0.2">
      <c r="A1707" s="20">
        <v>511000</v>
      </c>
      <c r="B1707" s="25" t="s">
        <v>153</v>
      </c>
      <c r="C1707" s="19">
        <f t="shared" ref="C1707" si="244">SUM(C1708:C1708)</f>
        <v>70000</v>
      </c>
      <c r="D1707" s="19">
        <f t="shared" ref="D1707" si="245">SUM(D1708:D1708)</f>
        <v>0</v>
      </c>
    </row>
    <row r="1708" spans="1:4" s="4" customFormat="1" x14ac:dyDescent="0.2">
      <c r="A1708" s="22">
        <v>511300</v>
      </c>
      <c r="B1708" s="23" t="s">
        <v>156</v>
      </c>
      <c r="C1708" s="32">
        <v>70000</v>
      </c>
      <c r="D1708" s="32">
        <v>0</v>
      </c>
    </row>
    <row r="1709" spans="1:4" s="29" customFormat="1" x14ac:dyDescent="0.2">
      <c r="A1709" s="20">
        <v>516000</v>
      </c>
      <c r="B1709" s="25" t="s">
        <v>163</v>
      </c>
      <c r="C1709" s="19">
        <f t="shared" ref="C1709" si="246">C1710</f>
        <v>165000</v>
      </c>
      <c r="D1709" s="19">
        <f t="shared" ref="D1709" si="247">D1710</f>
        <v>0</v>
      </c>
    </row>
    <row r="1710" spans="1:4" s="4" customFormat="1" x14ac:dyDescent="0.2">
      <c r="A1710" s="22">
        <v>516100</v>
      </c>
      <c r="B1710" s="23" t="s">
        <v>163</v>
      </c>
      <c r="C1710" s="32">
        <v>165000</v>
      </c>
      <c r="D1710" s="32">
        <v>0</v>
      </c>
    </row>
    <row r="1711" spans="1:4" s="29" customFormat="1" x14ac:dyDescent="0.2">
      <c r="A1711" s="20">
        <v>630000</v>
      </c>
      <c r="B1711" s="25" t="s">
        <v>191</v>
      </c>
      <c r="C1711" s="19">
        <f>0+C1712</f>
        <v>50000.000000000007</v>
      </c>
      <c r="D1711" s="19">
        <f>0+D1712</f>
        <v>0</v>
      </c>
    </row>
    <row r="1712" spans="1:4" s="29" customFormat="1" x14ac:dyDescent="0.2">
      <c r="A1712" s="20">
        <v>638000</v>
      </c>
      <c r="B1712" s="25" t="s">
        <v>126</v>
      </c>
      <c r="C1712" s="19">
        <f t="shared" ref="C1712" si="248">C1713</f>
        <v>50000.000000000007</v>
      </c>
      <c r="D1712" s="19">
        <f t="shared" ref="D1712" si="249">D1713</f>
        <v>0</v>
      </c>
    </row>
    <row r="1713" spans="1:4" s="4" customFormat="1" x14ac:dyDescent="0.2">
      <c r="A1713" s="22">
        <v>638100</v>
      </c>
      <c r="B1713" s="23" t="s">
        <v>196</v>
      </c>
      <c r="C1713" s="32">
        <v>50000.000000000007</v>
      </c>
      <c r="D1713" s="32">
        <v>0</v>
      </c>
    </row>
    <row r="1714" spans="1:4" s="4" customFormat="1" x14ac:dyDescent="0.2">
      <c r="A1714" s="63"/>
      <c r="B1714" s="57" t="s">
        <v>230</v>
      </c>
      <c r="C1714" s="61">
        <f>C1690+C1706+C1711</f>
        <v>8468300</v>
      </c>
      <c r="D1714" s="61">
        <f>D1690+D1706+D1711</f>
        <v>0</v>
      </c>
    </row>
    <row r="1715" spans="1:4" s="4" customFormat="1" x14ac:dyDescent="0.2">
      <c r="A1715" s="40"/>
      <c r="B1715" s="18"/>
      <c r="C1715" s="41"/>
      <c r="D1715" s="41"/>
    </row>
    <row r="1716" spans="1:4" s="4" customFormat="1" x14ac:dyDescent="0.2">
      <c r="A1716" s="17"/>
      <c r="B1716" s="18"/>
      <c r="C1716" s="24"/>
      <c r="D1716" s="24"/>
    </row>
    <row r="1717" spans="1:4" s="4" customFormat="1" x14ac:dyDescent="0.2">
      <c r="A1717" s="22" t="s">
        <v>604</v>
      </c>
      <c r="B1717" s="25"/>
      <c r="C1717" s="24"/>
      <c r="D1717" s="24"/>
    </row>
    <row r="1718" spans="1:4" s="4" customFormat="1" x14ac:dyDescent="0.2">
      <c r="A1718" s="22" t="s">
        <v>243</v>
      </c>
      <c r="B1718" s="25"/>
      <c r="C1718" s="24"/>
      <c r="D1718" s="24"/>
    </row>
    <row r="1719" spans="1:4" s="4" customFormat="1" x14ac:dyDescent="0.2">
      <c r="A1719" s="22" t="s">
        <v>369</v>
      </c>
      <c r="B1719" s="25"/>
      <c r="C1719" s="24"/>
      <c r="D1719" s="24"/>
    </row>
    <row r="1720" spans="1:4" s="4" customFormat="1" x14ac:dyDescent="0.2">
      <c r="A1720" s="22" t="s">
        <v>525</v>
      </c>
      <c r="B1720" s="25"/>
      <c r="C1720" s="24"/>
      <c r="D1720" s="24"/>
    </row>
    <row r="1721" spans="1:4" s="4" customFormat="1" x14ac:dyDescent="0.2">
      <c r="A1721" s="22"/>
      <c r="B1721" s="53"/>
      <c r="C1721" s="41"/>
      <c r="D1721" s="41"/>
    </row>
    <row r="1722" spans="1:4" s="4" customFormat="1" x14ac:dyDescent="0.2">
      <c r="A1722" s="20">
        <v>410000</v>
      </c>
      <c r="B1722" s="21" t="s">
        <v>87</v>
      </c>
      <c r="C1722" s="19">
        <f>C1723+C1728+0</f>
        <v>4640700</v>
      </c>
      <c r="D1722" s="19">
        <f>D1723+D1728+0</f>
        <v>0</v>
      </c>
    </row>
    <row r="1723" spans="1:4" s="4" customFormat="1" x14ac:dyDescent="0.2">
      <c r="A1723" s="20">
        <v>411000</v>
      </c>
      <c r="B1723" s="21" t="s">
        <v>201</v>
      </c>
      <c r="C1723" s="19">
        <f>SUM(C1724:C1727)</f>
        <v>4197700</v>
      </c>
      <c r="D1723" s="19">
        <f>SUM(D1724:D1727)</f>
        <v>0</v>
      </c>
    </row>
    <row r="1724" spans="1:4" s="4" customFormat="1" x14ac:dyDescent="0.2">
      <c r="A1724" s="22">
        <v>411100</v>
      </c>
      <c r="B1724" s="23" t="s">
        <v>88</v>
      </c>
      <c r="C1724" s="32">
        <v>3874200</v>
      </c>
      <c r="D1724" s="32">
        <v>0</v>
      </c>
    </row>
    <row r="1725" spans="1:4" s="4" customFormat="1" x14ac:dyDescent="0.2">
      <c r="A1725" s="22">
        <v>411200</v>
      </c>
      <c r="B1725" s="23" t="s">
        <v>214</v>
      </c>
      <c r="C1725" s="32">
        <v>189200</v>
      </c>
      <c r="D1725" s="32">
        <v>0</v>
      </c>
    </row>
    <row r="1726" spans="1:4" s="4" customFormat="1" ht="40.5" x14ac:dyDescent="0.2">
      <c r="A1726" s="22">
        <v>411300</v>
      </c>
      <c r="B1726" s="23" t="s">
        <v>89</v>
      </c>
      <c r="C1726" s="32">
        <v>108700</v>
      </c>
      <c r="D1726" s="32">
        <v>0</v>
      </c>
    </row>
    <row r="1727" spans="1:4" s="4" customFormat="1" x14ac:dyDescent="0.2">
      <c r="A1727" s="22">
        <v>411400</v>
      </c>
      <c r="B1727" s="23" t="s">
        <v>90</v>
      </c>
      <c r="C1727" s="32">
        <v>25600</v>
      </c>
      <c r="D1727" s="32">
        <v>0</v>
      </c>
    </row>
    <row r="1728" spans="1:4" s="4" customFormat="1" x14ac:dyDescent="0.2">
      <c r="A1728" s="20">
        <v>412000</v>
      </c>
      <c r="B1728" s="25" t="s">
        <v>206</v>
      </c>
      <c r="C1728" s="19">
        <f>SUM(C1729:C1738)</f>
        <v>443000</v>
      </c>
      <c r="D1728" s="19">
        <f>SUM(D1729:D1738)</f>
        <v>0</v>
      </c>
    </row>
    <row r="1729" spans="1:4" s="4" customFormat="1" x14ac:dyDescent="0.2">
      <c r="A1729" s="22">
        <v>412200</v>
      </c>
      <c r="B1729" s="23" t="s">
        <v>215</v>
      </c>
      <c r="C1729" s="32">
        <v>145000</v>
      </c>
      <c r="D1729" s="32">
        <v>0</v>
      </c>
    </row>
    <row r="1730" spans="1:4" s="4" customFormat="1" x14ac:dyDescent="0.2">
      <c r="A1730" s="22">
        <v>412300</v>
      </c>
      <c r="B1730" s="23" t="s">
        <v>92</v>
      </c>
      <c r="C1730" s="32">
        <v>29000.000000000004</v>
      </c>
      <c r="D1730" s="32">
        <v>0</v>
      </c>
    </row>
    <row r="1731" spans="1:4" s="4" customFormat="1" x14ac:dyDescent="0.2">
      <c r="A1731" s="22">
        <v>412500</v>
      </c>
      <c r="B1731" s="23" t="s">
        <v>94</v>
      </c>
      <c r="C1731" s="32">
        <v>21000</v>
      </c>
      <c r="D1731" s="32">
        <v>0</v>
      </c>
    </row>
    <row r="1732" spans="1:4" s="4" customFormat="1" x14ac:dyDescent="0.2">
      <c r="A1732" s="22">
        <v>412600</v>
      </c>
      <c r="B1732" s="23" t="s">
        <v>216</v>
      </c>
      <c r="C1732" s="32">
        <v>19000</v>
      </c>
      <c r="D1732" s="32">
        <v>0</v>
      </c>
    </row>
    <row r="1733" spans="1:4" s="4" customFormat="1" x14ac:dyDescent="0.2">
      <c r="A1733" s="22">
        <v>412700</v>
      </c>
      <c r="B1733" s="23" t="s">
        <v>203</v>
      </c>
      <c r="C1733" s="32">
        <v>210000</v>
      </c>
      <c r="D1733" s="32">
        <v>0</v>
      </c>
    </row>
    <row r="1734" spans="1:4" s="4" customFormat="1" x14ac:dyDescent="0.2">
      <c r="A1734" s="22">
        <v>412900</v>
      </c>
      <c r="B1734" s="23" t="s">
        <v>293</v>
      </c>
      <c r="C1734" s="32">
        <v>2000</v>
      </c>
      <c r="D1734" s="32">
        <v>0</v>
      </c>
    </row>
    <row r="1735" spans="1:4" s="4" customFormat="1" x14ac:dyDescent="0.2">
      <c r="A1735" s="22">
        <v>412900</v>
      </c>
      <c r="B1735" s="23" t="s">
        <v>311</v>
      </c>
      <c r="C1735" s="32">
        <v>4000</v>
      </c>
      <c r="D1735" s="32">
        <v>0</v>
      </c>
    </row>
    <row r="1736" spans="1:4" s="4" customFormat="1" x14ac:dyDescent="0.2">
      <c r="A1736" s="22">
        <v>412900</v>
      </c>
      <c r="B1736" s="23" t="s">
        <v>312</v>
      </c>
      <c r="C1736" s="32">
        <v>2500</v>
      </c>
      <c r="D1736" s="32">
        <v>0</v>
      </c>
    </row>
    <row r="1737" spans="1:4" s="4" customFormat="1" x14ac:dyDescent="0.2">
      <c r="A1737" s="22">
        <v>412900</v>
      </c>
      <c r="B1737" s="23" t="s">
        <v>313</v>
      </c>
      <c r="C1737" s="32">
        <v>8500</v>
      </c>
      <c r="D1737" s="32">
        <v>0</v>
      </c>
    </row>
    <row r="1738" spans="1:4" s="4" customFormat="1" x14ac:dyDescent="0.2">
      <c r="A1738" s="22">
        <v>412900</v>
      </c>
      <c r="B1738" s="23" t="s">
        <v>295</v>
      </c>
      <c r="C1738" s="32">
        <v>2000</v>
      </c>
      <c r="D1738" s="32">
        <v>0</v>
      </c>
    </row>
    <row r="1739" spans="1:4" s="4" customFormat="1" x14ac:dyDescent="0.2">
      <c r="A1739" s="20">
        <v>510000</v>
      </c>
      <c r="B1739" s="25" t="s">
        <v>152</v>
      </c>
      <c r="C1739" s="19">
        <f t="shared" ref="C1739" si="250">C1740</f>
        <v>20000</v>
      </c>
      <c r="D1739" s="19">
        <f t="shared" ref="D1739" si="251">D1740</f>
        <v>0</v>
      </c>
    </row>
    <row r="1740" spans="1:4" s="4" customFormat="1" x14ac:dyDescent="0.2">
      <c r="A1740" s="20">
        <v>511000</v>
      </c>
      <c r="B1740" s="25" t="s">
        <v>153</v>
      </c>
      <c r="C1740" s="19">
        <f>SUM(C1741:C1741)</f>
        <v>20000</v>
      </c>
      <c r="D1740" s="19">
        <f>SUM(D1741:D1741)</f>
        <v>0</v>
      </c>
    </row>
    <row r="1741" spans="1:4" s="4" customFormat="1" x14ac:dyDescent="0.2">
      <c r="A1741" s="22">
        <v>511300</v>
      </c>
      <c r="B1741" s="23" t="s">
        <v>156</v>
      </c>
      <c r="C1741" s="32">
        <v>20000</v>
      </c>
      <c r="D1741" s="32">
        <v>0</v>
      </c>
    </row>
    <row r="1742" spans="1:4" s="29" customFormat="1" x14ac:dyDescent="0.2">
      <c r="A1742" s="20">
        <v>630000</v>
      </c>
      <c r="B1742" s="25" t="s">
        <v>191</v>
      </c>
      <c r="C1742" s="19">
        <f>0+C1743</f>
        <v>100000</v>
      </c>
      <c r="D1742" s="19">
        <f>0+D1743</f>
        <v>0</v>
      </c>
    </row>
    <row r="1743" spans="1:4" s="29" customFormat="1" x14ac:dyDescent="0.2">
      <c r="A1743" s="20">
        <v>638000</v>
      </c>
      <c r="B1743" s="25" t="s">
        <v>126</v>
      </c>
      <c r="C1743" s="19">
        <f t="shared" ref="C1743" si="252">C1744</f>
        <v>100000</v>
      </c>
      <c r="D1743" s="19">
        <f t="shared" ref="D1743" si="253">D1744</f>
        <v>0</v>
      </c>
    </row>
    <row r="1744" spans="1:4" s="4" customFormat="1" x14ac:dyDescent="0.2">
      <c r="A1744" s="22">
        <v>638100</v>
      </c>
      <c r="B1744" s="23" t="s">
        <v>196</v>
      </c>
      <c r="C1744" s="32">
        <v>100000</v>
      </c>
      <c r="D1744" s="32">
        <v>0</v>
      </c>
    </row>
    <row r="1745" spans="1:4" s="4" customFormat="1" x14ac:dyDescent="0.2">
      <c r="A1745" s="63"/>
      <c r="B1745" s="57" t="s">
        <v>230</v>
      </c>
      <c r="C1745" s="61">
        <f>C1722+C1739+C1742</f>
        <v>4760700</v>
      </c>
      <c r="D1745" s="61">
        <f>D1722+D1739+D1742</f>
        <v>0</v>
      </c>
    </row>
    <row r="1746" spans="1:4" s="4" customFormat="1" x14ac:dyDescent="0.2">
      <c r="A1746" s="40"/>
      <c r="B1746" s="18"/>
      <c r="C1746" s="41"/>
      <c r="D1746" s="41"/>
    </row>
    <row r="1747" spans="1:4" s="4" customFormat="1" x14ac:dyDescent="0.2">
      <c r="A1747" s="17"/>
      <c r="B1747" s="18"/>
      <c r="C1747" s="24"/>
      <c r="D1747" s="24"/>
    </row>
    <row r="1748" spans="1:4" s="4" customFormat="1" x14ac:dyDescent="0.2">
      <c r="A1748" s="22" t="s">
        <v>605</v>
      </c>
      <c r="B1748" s="25"/>
      <c r="C1748" s="24"/>
      <c r="D1748" s="24"/>
    </row>
    <row r="1749" spans="1:4" s="4" customFormat="1" x14ac:dyDescent="0.2">
      <c r="A1749" s="22" t="s">
        <v>243</v>
      </c>
      <c r="B1749" s="25"/>
      <c r="C1749" s="24"/>
      <c r="D1749" s="24"/>
    </row>
    <row r="1750" spans="1:4" s="4" customFormat="1" x14ac:dyDescent="0.2">
      <c r="A1750" s="22" t="s">
        <v>370</v>
      </c>
      <c r="B1750" s="25"/>
      <c r="C1750" s="24"/>
      <c r="D1750" s="24"/>
    </row>
    <row r="1751" spans="1:4" s="4" customFormat="1" x14ac:dyDescent="0.2">
      <c r="A1751" s="22" t="s">
        <v>525</v>
      </c>
      <c r="B1751" s="25"/>
      <c r="C1751" s="24"/>
      <c r="D1751" s="24"/>
    </row>
    <row r="1752" spans="1:4" s="4" customFormat="1" x14ac:dyDescent="0.2">
      <c r="A1752" s="22"/>
      <c r="B1752" s="53"/>
      <c r="C1752" s="41"/>
      <c r="D1752" s="41"/>
    </row>
    <row r="1753" spans="1:4" s="4" customFormat="1" x14ac:dyDescent="0.2">
      <c r="A1753" s="20">
        <v>410000</v>
      </c>
      <c r="B1753" s="21" t="s">
        <v>87</v>
      </c>
      <c r="C1753" s="19">
        <f>C1754+C1759+C1768</f>
        <v>1883000</v>
      </c>
      <c r="D1753" s="19">
        <f>D1754+D1759+D1768</f>
        <v>0</v>
      </c>
    </row>
    <row r="1754" spans="1:4" s="4" customFormat="1" x14ac:dyDescent="0.2">
      <c r="A1754" s="20">
        <v>411000</v>
      </c>
      <c r="B1754" s="21" t="s">
        <v>201</v>
      </c>
      <c r="C1754" s="19">
        <f>SUM(C1755:C1758)</f>
        <v>1700600</v>
      </c>
      <c r="D1754" s="19">
        <f>SUM(D1755:D1758)</f>
        <v>0</v>
      </c>
    </row>
    <row r="1755" spans="1:4" s="4" customFormat="1" x14ac:dyDescent="0.2">
      <c r="A1755" s="22">
        <v>411100</v>
      </c>
      <c r="B1755" s="23" t="s">
        <v>88</v>
      </c>
      <c r="C1755" s="32">
        <v>1555000</v>
      </c>
      <c r="D1755" s="32">
        <v>0</v>
      </c>
    </row>
    <row r="1756" spans="1:4" s="4" customFormat="1" x14ac:dyDescent="0.2">
      <c r="A1756" s="22">
        <v>411200</v>
      </c>
      <c r="B1756" s="23" t="s">
        <v>214</v>
      </c>
      <c r="C1756" s="32">
        <v>86500</v>
      </c>
      <c r="D1756" s="32">
        <v>0</v>
      </c>
    </row>
    <row r="1757" spans="1:4" s="4" customFormat="1" ht="40.5" x14ac:dyDescent="0.2">
      <c r="A1757" s="22">
        <v>411300</v>
      </c>
      <c r="B1757" s="23" t="s">
        <v>89</v>
      </c>
      <c r="C1757" s="32">
        <v>23200</v>
      </c>
      <c r="D1757" s="32">
        <v>0</v>
      </c>
    </row>
    <row r="1758" spans="1:4" s="4" customFormat="1" x14ac:dyDescent="0.2">
      <c r="A1758" s="22">
        <v>411400</v>
      </c>
      <c r="B1758" s="23" t="s">
        <v>90</v>
      </c>
      <c r="C1758" s="32">
        <v>35900</v>
      </c>
      <c r="D1758" s="32">
        <v>0</v>
      </c>
    </row>
    <row r="1759" spans="1:4" s="4" customFormat="1" x14ac:dyDescent="0.2">
      <c r="A1759" s="20">
        <v>412000</v>
      </c>
      <c r="B1759" s="25" t="s">
        <v>206</v>
      </c>
      <c r="C1759" s="19">
        <f>SUM(C1760:C1767)</f>
        <v>182200</v>
      </c>
      <c r="D1759" s="19">
        <f>SUM(D1760:D1767)</f>
        <v>0</v>
      </c>
    </row>
    <row r="1760" spans="1:4" s="4" customFormat="1" x14ac:dyDescent="0.2">
      <c r="A1760" s="22">
        <v>412200</v>
      </c>
      <c r="B1760" s="23" t="s">
        <v>215</v>
      </c>
      <c r="C1760" s="32">
        <v>49900</v>
      </c>
      <c r="D1760" s="32">
        <v>0</v>
      </c>
    </row>
    <row r="1761" spans="1:4" s="4" customFormat="1" x14ac:dyDescent="0.2">
      <c r="A1761" s="22">
        <v>412300</v>
      </c>
      <c r="B1761" s="23" t="s">
        <v>92</v>
      </c>
      <c r="C1761" s="32">
        <v>10000</v>
      </c>
      <c r="D1761" s="32">
        <v>0</v>
      </c>
    </row>
    <row r="1762" spans="1:4" s="4" customFormat="1" x14ac:dyDescent="0.2">
      <c r="A1762" s="22">
        <v>412500</v>
      </c>
      <c r="B1762" s="23" t="s">
        <v>94</v>
      </c>
      <c r="C1762" s="32">
        <v>6000</v>
      </c>
      <c r="D1762" s="32">
        <v>0</v>
      </c>
    </row>
    <row r="1763" spans="1:4" s="4" customFormat="1" x14ac:dyDescent="0.2">
      <c r="A1763" s="22">
        <v>412600</v>
      </c>
      <c r="B1763" s="23" t="s">
        <v>216</v>
      </c>
      <c r="C1763" s="32">
        <v>8300</v>
      </c>
      <c r="D1763" s="32">
        <v>0</v>
      </c>
    </row>
    <row r="1764" spans="1:4" s="4" customFormat="1" x14ac:dyDescent="0.2">
      <c r="A1764" s="22">
        <v>412700</v>
      </c>
      <c r="B1764" s="23" t="s">
        <v>203</v>
      </c>
      <c r="C1764" s="32">
        <v>102000</v>
      </c>
      <c r="D1764" s="32">
        <v>0</v>
      </c>
    </row>
    <row r="1765" spans="1:4" s="4" customFormat="1" x14ac:dyDescent="0.2">
      <c r="A1765" s="22">
        <v>412900</v>
      </c>
      <c r="B1765" s="27" t="s">
        <v>293</v>
      </c>
      <c r="C1765" s="32">
        <v>2000</v>
      </c>
      <c r="D1765" s="32">
        <v>0</v>
      </c>
    </row>
    <row r="1766" spans="1:4" s="4" customFormat="1" x14ac:dyDescent="0.2">
      <c r="A1766" s="22">
        <v>412900</v>
      </c>
      <c r="B1766" s="27" t="s">
        <v>313</v>
      </c>
      <c r="C1766" s="32">
        <v>2700</v>
      </c>
      <c r="D1766" s="32">
        <v>0</v>
      </c>
    </row>
    <row r="1767" spans="1:4" s="4" customFormat="1" x14ac:dyDescent="0.2">
      <c r="A1767" s="22">
        <v>412900</v>
      </c>
      <c r="B1767" s="27" t="s">
        <v>295</v>
      </c>
      <c r="C1767" s="32">
        <v>1300</v>
      </c>
      <c r="D1767" s="32">
        <v>0</v>
      </c>
    </row>
    <row r="1768" spans="1:4" s="29" customFormat="1" x14ac:dyDescent="0.2">
      <c r="A1768" s="20">
        <v>413000</v>
      </c>
      <c r="B1768" s="25" t="s">
        <v>207</v>
      </c>
      <c r="C1768" s="19">
        <f t="shared" ref="C1768" si="254">C1769</f>
        <v>200</v>
      </c>
      <c r="D1768" s="19">
        <f t="shared" ref="D1768" si="255">D1769</f>
        <v>0</v>
      </c>
    </row>
    <row r="1769" spans="1:4" s="4" customFormat="1" x14ac:dyDescent="0.2">
      <c r="A1769" s="22">
        <v>413900</v>
      </c>
      <c r="B1769" s="23" t="s">
        <v>99</v>
      </c>
      <c r="C1769" s="32">
        <v>200</v>
      </c>
      <c r="D1769" s="32">
        <v>0</v>
      </c>
    </row>
    <row r="1770" spans="1:4" s="4" customFormat="1" x14ac:dyDescent="0.2">
      <c r="A1770" s="20">
        <v>510000</v>
      </c>
      <c r="B1770" s="25" t="s">
        <v>152</v>
      </c>
      <c r="C1770" s="19">
        <f>C1771+C1775</f>
        <v>556100</v>
      </c>
      <c r="D1770" s="19">
        <f>D1771+D1775</f>
        <v>0</v>
      </c>
    </row>
    <row r="1771" spans="1:4" s="4" customFormat="1" x14ac:dyDescent="0.2">
      <c r="A1771" s="20">
        <v>511000</v>
      </c>
      <c r="B1771" s="25" t="s">
        <v>153</v>
      </c>
      <c r="C1771" s="19">
        <f>SUM(C1772:C1774)</f>
        <v>555100</v>
      </c>
      <c r="D1771" s="19">
        <f>SUM(D1772:D1774)</f>
        <v>0</v>
      </c>
    </row>
    <row r="1772" spans="1:4" s="4" customFormat="1" x14ac:dyDescent="0.2">
      <c r="A1772" s="30">
        <v>511100</v>
      </c>
      <c r="B1772" s="23" t="s">
        <v>154</v>
      </c>
      <c r="C1772" s="32">
        <v>186000</v>
      </c>
      <c r="D1772" s="32">
        <v>0</v>
      </c>
    </row>
    <row r="1773" spans="1:4" s="4" customFormat="1" x14ac:dyDescent="0.2">
      <c r="A1773" s="22">
        <v>511300</v>
      </c>
      <c r="B1773" s="23" t="s">
        <v>156</v>
      </c>
      <c r="C1773" s="32">
        <v>355000</v>
      </c>
      <c r="D1773" s="32">
        <v>0</v>
      </c>
    </row>
    <row r="1774" spans="1:4" s="4" customFormat="1" x14ac:dyDescent="0.2">
      <c r="A1774" s="22">
        <v>511700</v>
      </c>
      <c r="B1774" s="23" t="s">
        <v>159</v>
      </c>
      <c r="C1774" s="32">
        <v>14100</v>
      </c>
      <c r="D1774" s="32">
        <v>0</v>
      </c>
    </row>
    <row r="1775" spans="1:4" s="29" customFormat="1" x14ac:dyDescent="0.2">
      <c r="A1775" s="20">
        <v>516000</v>
      </c>
      <c r="B1775" s="25" t="s">
        <v>163</v>
      </c>
      <c r="C1775" s="19">
        <f t="shared" ref="C1775" si="256">C1776</f>
        <v>1000</v>
      </c>
      <c r="D1775" s="19">
        <f t="shared" ref="D1775" si="257">D1776</f>
        <v>0</v>
      </c>
    </row>
    <row r="1776" spans="1:4" s="4" customFormat="1" x14ac:dyDescent="0.2">
      <c r="A1776" s="22">
        <v>516100</v>
      </c>
      <c r="B1776" s="23" t="s">
        <v>163</v>
      </c>
      <c r="C1776" s="32">
        <v>1000</v>
      </c>
      <c r="D1776" s="32">
        <v>0</v>
      </c>
    </row>
    <row r="1777" spans="1:4" s="29" customFormat="1" x14ac:dyDescent="0.2">
      <c r="A1777" s="20">
        <v>630000</v>
      </c>
      <c r="B1777" s="25" t="s">
        <v>191</v>
      </c>
      <c r="C1777" s="19">
        <f>0+C1778</f>
        <v>12999.999999999998</v>
      </c>
      <c r="D1777" s="19">
        <f>0+D1778</f>
        <v>0</v>
      </c>
    </row>
    <row r="1778" spans="1:4" s="29" customFormat="1" x14ac:dyDescent="0.2">
      <c r="A1778" s="20">
        <v>638000</v>
      </c>
      <c r="B1778" s="25" t="s">
        <v>126</v>
      </c>
      <c r="C1778" s="19">
        <f t="shared" ref="C1778" si="258">C1779</f>
        <v>12999.999999999998</v>
      </c>
      <c r="D1778" s="19">
        <f t="shared" ref="D1778" si="259">D1779</f>
        <v>0</v>
      </c>
    </row>
    <row r="1779" spans="1:4" s="4" customFormat="1" x14ac:dyDescent="0.2">
      <c r="A1779" s="22">
        <v>638100</v>
      </c>
      <c r="B1779" s="23" t="s">
        <v>196</v>
      </c>
      <c r="C1779" s="32">
        <v>12999.999999999998</v>
      </c>
      <c r="D1779" s="32">
        <v>0</v>
      </c>
    </row>
    <row r="1780" spans="1:4" s="4" customFormat="1" x14ac:dyDescent="0.2">
      <c r="A1780" s="63"/>
      <c r="B1780" s="57" t="s">
        <v>230</v>
      </c>
      <c r="C1780" s="61">
        <f>C1753+C1770+C1777</f>
        <v>2452100</v>
      </c>
      <c r="D1780" s="61">
        <f>D1753+D1770+D1777</f>
        <v>0</v>
      </c>
    </row>
    <row r="1781" spans="1:4" s="4" customFormat="1" x14ac:dyDescent="0.2">
      <c r="A1781" s="40"/>
      <c r="B1781" s="18"/>
      <c r="C1781" s="41"/>
      <c r="D1781" s="41"/>
    </row>
    <row r="1782" spans="1:4" s="4" customFormat="1" x14ac:dyDescent="0.2">
      <c r="A1782" s="17"/>
      <c r="B1782" s="18"/>
      <c r="C1782" s="24"/>
      <c r="D1782" s="24"/>
    </row>
    <row r="1783" spans="1:4" s="4" customFormat="1" x14ac:dyDescent="0.2">
      <c r="A1783" s="22" t="s">
        <v>606</v>
      </c>
      <c r="B1783" s="25"/>
      <c r="C1783" s="24"/>
      <c r="D1783" s="24"/>
    </row>
    <row r="1784" spans="1:4" s="4" customFormat="1" x14ac:dyDescent="0.2">
      <c r="A1784" s="22" t="s">
        <v>243</v>
      </c>
      <c r="B1784" s="25"/>
      <c r="C1784" s="24"/>
      <c r="D1784" s="24"/>
    </row>
    <row r="1785" spans="1:4" s="4" customFormat="1" x14ac:dyDescent="0.2">
      <c r="A1785" s="22" t="s">
        <v>371</v>
      </c>
      <c r="B1785" s="25"/>
      <c r="C1785" s="24"/>
      <c r="D1785" s="24"/>
    </row>
    <row r="1786" spans="1:4" s="4" customFormat="1" x14ac:dyDescent="0.2">
      <c r="A1786" s="22" t="s">
        <v>525</v>
      </c>
      <c r="B1786" s="25"/>
      <c r="C1786" s="24"/>
      <c r="D1786" s="24"/>
    </row>
    <row r="1787" spans="1:4" s="4" customFormat="1" x14ac:dyDescent="0.2">
      <c r="A1787" s="22"/>
      <c r="B1787" s="53"/>
      <c r="C1787" s="41"/>
      <c r="D1787" s="41"/>
    </row>
    <row r="1788" spans="1:4" s="4" customFormat="1" x14ac:dyDescent="0.2">
      <c r="A1788" s="20">
        <v>410000</v>
      </c>
      <c r="B1788" s="21" t="s">
        <v>87</v>
      </c>
      <c r="C1788" s="19">
        <f t="shared" ref="C1788" si="260">C1789+C1794</f>
        <v>2364000</v>
      </c>
      <c r="D1788" s="19">
        <f t="shared" ref="D1788" si="261">D1789+D1794</f>
        <v>0</v>
      </c>
    </row>
    <row r="1789" spans="1:4" s="4" customFormat="1" x14ac:dyDescent="0.2">
      <c r="A1789" s="20">
        <v>411000</v>
      </c>
      <c r="B1789" s="21" t="s">
        <v>201</v>
      </c>
      <c r="C1789" s="19">
        <f t="shared" ref="C1789" si="262">SUM(C1790:C1793)</f>
        <v>2130000</v>
      </c>
      <c r="D1789" s="19">
        <f t="shared" ref="D1789" si="263">SUM(D1790:D1793)</f>
        <v>0</v>
      </c>
    </row>
    <row r="1790" spans="1:4" s="4" customFormat="1" x14ac:dyDescent="0.2">
      <c r="A1790" s="22">
        <v>411100</v>
      </c>
      <c r="B1790" s="23" t="s">
        <v>88</v>
      </c>
      <c r="C1790" s="32">
        <v>1917100</v>
      </c>
      <c r="D1790" s="32">
        <v>0</v>
      </c>
    </row>
    <row r="1791" spans="1:4" s="4" customFormat="1" x14ac:dyDescent="0.2">
      <c r="A1791" s="22">
        <v>411200</v>
      </c>
      <c r="B1791" s="23" t="s">
        <v>214</v>
      </c>
      <c r="C1791" s="32">
        <v>100000</v>
      </c>
      <c r="D1791" s="32">
        <v>0</v>
      </c>
    </row>
    <row r="1792" spans="1:4" s="4" customFormat="1" ht="40.5" x14ac:dyDescent="0.2">
      <c r="A1792" s="22">
        <v>411300</v>
      </c>
      <c r="B1792" s="23" t="s">
        <v>89</v>
      </c>
      <c r="C1792" s="32">
        <v>100000</v>
      </c>
      <c r="D1792" s="32">
        <v>0</v>
      </c>
    </row>
    <row r="1793" spans="1:4" s="4" customFormat="1" x14ac:dyDescent="0.2">
      <c r="A1793" s="22">
        <v>411400</v>
      </c>
      <c r="B1793" s="23" t="s">
        <v>90</v>
      </c>
      <c r="C1793" s="32">
        <v>12900</v>
      </c>
      <c r="D1793" s="32">
        <v>0</v>
      </c>
    </row>
    <row r="1794" spans="1:4" s="4" customFormat="1" x14ac:dyDescent="0.2">
      <c r="A1794" s="20">
        <v>412000</v>
      </c>
      <c r="B1794" s="25" t="s">
        <v>206</v>
      </c>
      <c r="C1794" s="19">
        <f>SUM(C1795:C1803)</f>
        <v>233999.99999999997</v>
      </c>
      <c r="D1794" s="19">
        <f>SUM(D1795:D1803)</f>
        <v>0</v>
      </c>
    </row>
    <row r="1795" spans="1:4" s="4" customFormat="1" x14ac:dyDescent="0.2">
      <c r="A1795" s="22">
        <v>412200</v>
      </c>
      <c r="B1795" s="23" t="s">
        <v>215</v>
      </c>
      <c r="C1795" s="32">
        <v>57999.999999999964</v>
      </c>
      <c r="D1795" s="32">
        <v>0</v>
      </c>
    </row>
    <row r="1796" spans="1:4" s="4" customFormat="1" x14ac:dyDescent="0.2">
      <c r="A1796" s="22">
        <v>412300</v>
      </c>
      <c r="B1796" s="23" t="s">
        <v>92</v>
      </c>
      <c r="C1796" s="32">
        <v>18000.000000000004</v>
      </c>
      <c r="D1796" s="32">
        <v>0</v>
      </c>
    </row>
    <row r="1797" spans="1:4" s="4" customFormat="1" x14ac:dyDescent="0.2">
      <c r="A1797" s="22">
        <v>412500</v>
      </c>
      <c r="B1797" s="23" t="s">
        <v>94</v>
      </c>
      <c r="C1797" s="32">
        <v>10500</v>
      </c>
      <c r="D1797" s="32">
        <v>0</v>
      </c>
    </row>
    <row r="1798" spans="1:4" s="4" customFormat="1" x14ac:dyDescent="0.2">
      <c r="A1798" s="22">
        <v>412600</v>
      </c>
      <c r="B1798" s="23" t="s">
        <v>216</v>
      </c>
      <c r="C1798" s="32">
        <v>16500</v>
      </c>
      <c r="D1798" s="32">
        <v>0</v>
      </c>
    </row>
    <row r="1799" spans="1:4" s="4" customFormat="1" x14ac:dyDescent="0.2">
      <c r="A1799" s="22">
        <v>412700</v>
      </c>
      <c r="B1799" s="23" t="s">
        <v>203</v>
      </c>
      <c r="C1799" s="32">
        <v>122000</v>
      </c>
      <c r="D1799" s="32">
        <v>0</v>
      </c>
    </row>
    <row r="1800" spans="1:4" s="4" customFormat="1" x14ac:dyDescent="0.2">
      <c r="A1800" s="22">
        <v>412900</v>
      </c>
      <c r="B1800" s="27" t="s">
        <v>293</v>
      </c>
      <c r="C1800" s="32">
        <v>2500</v>
      </c>
      <c r="D1800" s="32">
        <v>0</v>
      </c>
    </row>
    <row r="1801" spans="1:4" s="4" customFormat="1" x14ac:dyDescent="0.2">
      <c r="A1801" s="22">
        <v>412900</v>
      </c>
      <c r="B1801" s="27" t="s">
        <v>312</v>
      </c>
      <c r="C1801" s="32">
        <v>1599.9999999999995</v>
      </c>
      <c r="D1801" s="32">
        <v>0</v>
      </c>
    </row>
    <row r="1802" spans="1:4" s="4" customFormat="1" x14ac:dyDescent="0.2">
      <c r="A1802" s="22">
        <v>412900</v>
      </c>
      <c r="B1802" s="27" t="s">
        <v>313</v>
      </c>
      <c r="C1802" s="32">
        <v>4399.9999999999991</v>
      </c>
      <c r="D1802" s="32">
        <v>0</v>
      </c>
    </row>
    <row r="1803" spans="1:4" s="4" customFormat="1" x14ac:dyDescent="0.2">
      <c r="A1803" s="22">
        <v>412900</v>
      </c>
      <c r="B1803" s="23" t="s">
        <v>295</v>
      </c>
      <c r="C1803" s="32">
        <v>500</v>
      </c>
      <c r="D1803" s="32">
        <v>0</v>
      </c>
    </row>
    <row r="1804" spans="1:4" s="29" customFormat="1" x14ac:dyDescent="0.2">
      <c r="A1804" s="20">
        <v>510000</v>
      </c>
      <c r="B1804" s="25" t="s">
        <v>152</v>
      </c>
      <c r="C1804" s="19">
        <f>C1805+0+0</f>
        <v>20000</v>
      </c>
      <c r="D1804" s="19">
        <f>D1805+0+0</f>
        <v>0</v>
      </c>
    </row>
    <row r="1805" spans="1:4" s="29" customFormat="1" x14ac:dyDescent="0.2">
      <c r="A1805" s="20">
        <v>511000</v>
      </c>
      <c r="B1805" s="25" t="s">
        <v>153</v>
      </c>
      <c r="C1805" s="19">
        <f>0+C1806</f>
        <v>20000</v>
      </c>
      <c r="D1805" s="19">
        <f>0+D1806</f>
        <v>0</v>
      </c>
    </row>
    <row r="1806" spans="1:4" s="4" customFormat="1" x14ac:dyDescent="0.2">
      <c r="A1806" s="22">
        <v>511300</v>
      </c>
      <c r="B1806" s="23" t="s">
        <v>156</v>
      </c>
      <c r="C1806" s="32">
        <v>20000</v>
      </c>
      <c r="D1806" s="32">
        <v>0</v>
      </c>
    </row>
    <row r="1807" spans="1:4" s="29" customFormat="1" x14ac:dyDescent="0.2">
      <c r="A1807" s="20">
        <v>630000</v>
      </c>
      <c r="B1807" s="25" t="s">
        <v>191</v>
      </c>
      <c r="C1807" s="19">
        <f>0+C1808</f>
        <v>112900</v>
      </c>
      <c r="D1807" s="19">
        <f>0+D1808</f>
        <v>0</v>
      </c>
    </row>
    <row r="1808" spans="1:4" s="29" customFormat="1" x14ac:dyDescent="0.2">
      <c r="A1808" s="20">
        <v>638000</v>
      </c>
      <c r="B1808" s="25" t="s">
        <v>126</v>
      </c>
      <c r="C1808" s="19">
        <f>C1809</f>
        <v>112900</v>
      </c>
      <c r="D1808" s="19">
        <f>D1809</f>
        <v>0</v>
      </c>
    </row>
    <row r="1809" spans="1:4" s="4" customFormat="1" x14ac:dyDescent="0.2">
      <c r="A1809" s="22">
        <v>638100</v>
      </c>
      <c r="B1809" s="23" t="s">
        <v>196</v>
      </c>
      <c r="C1809" s="32">
        <v>112900</v>
      </c>
      <c r="D1809" s="32">
        <v>0</v>
      </c>
    </row>
    <row r="1810" spans="1:4" s="4" customFormat="1" x14ac:dyDescent="0.2">
      <c r="A1810" s="63"/>
      <c r="B1810" s="57" t="s">
        <v>230</v>
      </c>
      <c r="C1810" s="61">
        <f>C1788+C1804+C1807</f>
        <v>2496900</v>
      </c>
      <c r="D1810" s="61">
        <f>D1788+D1804+D1807</f>
        <v>0</v>
      </c>
    </row>
    <row r="1811" spans="1:4" s="4" customFormat="1" x14ac:dyDescent="0.2">
      <c r="A1811" s="40"/>
      <c r="B1811" s="18"/>
      <c r="C1811" s="41"/>
      <c r="D1811" s="41"/>
    </row>
    <row r="1812" spans="1:4" s="4" customFormat="1" x14ac:dyDescent="0.2">
      <c r="A1812" s="17"/>
      <c r="B1812" s="18"/>
      <c r="C1812" s="24"/>
      <c r="D1812" s="24"/>
    </row>
    <row r="1813" spans="1:4" s="4" customFormat="1" x14ac:dyDescent="0.2">
      <c r="A1813" s="22" t="s">
        <v>607</v>
      </c>
      <c r="B1813" s="25"/>
      <c r="C1813" s="24"/>
      <c r="D1813" s="24"/>
    </row>
    <row r="1814" spans="1:4" s="4" customFormat="1" x14ac:dyDescent="0.2">
      <c r="A1814" s="22" t="s">
        <v>243</v>
      </c>
      <c r="B1814" s="25"/>
      <c r="C1814" s="24"/>
      <c r="D1814" s="24"/>
    </row>
    <row r="1815" spans="1:4" s="4" customFormat="1" x14ac:dyDescent="0.2">
      <c r="A1815" s="22" t="s">
        <v>372</v>
      </c>
      <c r="B1815" s="25"/>
      <c r="C1815" s="24"/>
      <c r="D1815" s="24"/>
    </row>
    <row r="1816" spans="1:4" s="4" customFormat="1" x14ac:dyDescent="0.2">
      <c r="A1816" s="22" t="s">
        <v>525</v>
      </c>
      <c r="B1816" s="25"/>
      <c r="C1816" s="24"/>
      <c r="D1816" s="24"/>
    </row>
    <row r="1817" spans="1:4" s="4" customFormat="1" x14ac:dyDescent="0.2">
      <c r="A1817" s="22"/>
      <c r="B1817" s="53"/>
      <c r="C1817" s="41"/>
      <c r="D1817" s="41"/>
    </row>
    <row r="1818" spans="1:4" s="4" customFormat="1" x14ac:dyDescent="0.2">
      <c r="A1818" s="20">
        <v>410000</v>
      </c>
      <c r="B1818" s="21" t="s">
        <v>87</v>
      </c>
      <c r="C1818" s="19">
        <f>C1819+C1824</f>
        <v>2020500</v>
      </c>
      <c r="D1818" s="19">
        <f>D1819+D1824</f>
        <v>0</v>
      </c>
    </row>
    <row r="1819" spans="1:4" s="4" customFormat="1" x14ac:dyDescent="0.2">
      <c r="A1819" s="20">
        <v>411000</v>
      </c>
      <c r="B1819" s="21" t="s">
        <v>201</v>
      </c>
      <c r="C1819" s="19">
        <f>SUM(C1820:C1823)</f>
        <v>1728500</v>
      </c>
      <c r="D1819" s="19">
        <f>SUM(D1820:D1823)</f>
        <v>0</v>
      </c>
    </row>
    <row r="1820" spans="1:4" s="4" customFormat="1" x14ac:dyDescent="0.2">
      <c r="A1820" s="22">
        <v>411100</v>
      </c>
      <c r="B1820" s="23" t="s">
        <v>88</v>
      </c>
      <c r="C1820" s="32">
        <v>1606400</v>
      </c>
      <c r="D1820" s="32">
        <v>0</v>
      </c>
    </row>
    <row r="1821" spans="1:4" s="4" customFormat="1" x14ac:dyDescent="0.2">
      <c r="A1821" s="22">
        <v>411200</v>
      </c>
      <c r="B1821" s="23" t="s">
        <v>214</v>
      </c>
      <c r="C1821" s="32">
        <v>96500</v>
      </c>
      <c r="D1821" s="32">
        <v>0</v>
      </c>
    </row>
    <row r="1822" spans="1:4" s="4" customFormat="1" ht="40.5" x14ac:dyDescent="0.2">
      <c r="A1822" s="22">
        <v>411300</v>
      </c>
      <c r="B1822" s="23" t="s">
        <v>89</v>
      </c>
      <c r="C1822" s="32">
        <v>15600</v>
      </c>
      <c r="D1822" s="32">
        <v>0</v>
      </c>
    </row>
    <row r="1823" spans="1:4" s="4" customFormat="1" x14ac:dyDescent="0.2">
      <c r="A1823" s="22">
        <v>411400</v>
      </c>
      <c r="B1823" s="23" t="s">
        <v>90</v>
      </c>
      <c r="C1823" s="32">
        <v>9999.9999999999982</v>
      </c>
      <c r="D1823" s="32">
        <v>0</v>
      </c>
    </row>
    <row r="1824" spans="1:4" s="4" customFormat="1" x14ac:dyDescent="0.2">
      <c r="A1824" s="20">
        <v>412000</v>
      </c>
      <c r="B1824" s="25" t="s">
        <v>206</v>
      </c>
      <c r="C1824" s="19">
        <f>SUM(C1825:C1833)</f>
        <v>292000</v>
      </c>
      <c r="D1824" s="19">
        <f>SUM(D1825:D1833)</f>
        <v>0</v>
      </c>
    </row>
    <row r="1825" spans="1:4" s="4" customFormat="1" x14ac:dyDescent="0.2">
      <c r="A1825" s="22">
        <v>412200</v>
      </c>
      <c r="B1825" s="23" t="s">
        <v>215</v>
      </c>
      <c r="C1825" s="32">
        <v>110500</v>
      </c>
      <c r="D1825" s="32">
        <v>0</v>
      </c>
    </row>
    <row r="1826" spans="1:4" s="4" customFormat="1" x14ac:dyDescent="0.2">
      <c r="A1826" s="22">
        <v>412300</v>
      </c>
      <c r="B1826" s="23" t="s">
        <v>92</v>
      </c>
      <c r="C1826" s="32">
        <v>16500</v>
      </c>
      <c r="D1826" s="32">
        <v>0</v>
      </c>
    </row>
    <row r="1827" spans="1:4" s="4" customFormat="1" x14ac:dyDescent="0.2">
      <c r="A1827" s="22">
        <v>412500</v>
      </c>
      <c r="B1827" s="23" t="s">
        <v>94</v>
      </c>
      <c r="C1827" s="32">
        <v>7500</v>
      </c>
      <c r="D1827" s="32">
        <v>0</v>
      </c>
    </row>
    <row r="1828" spans="1:4" s="4" customFormat="1" x14ac:dyDescent="0.2">
      <c r="A1828" s="22">
        <v>412600</v>
      </c>
      <c r="B1828" s="23" t="s">
        <v>216</v>
      </c>
      <c r="C1828" s="32">
        <v>20000.000000000015</v>
      </c>
      <c r="D1828" s="32">
        <v>0</v>
      </c>
    </row>
    <row r="1829" spans="1:4" s="4" customFormat="1" x14ac:dyDescent="0.2">
      <c r="A1829" s="22">
        <v>412700</v>
      </c>
      <c r="B1829" s="23" t="s">
        <v>203</v>
      </c>
      <c r="C1829" s="32">
        <v>131800</v>
      </c>
      <c r="D1829" s="32">
        <v>0</v>
      </c>
    </row>
    <row r="1830" spans="1:4" s="4" customFormat="1" x14ac:dyDescent="0.2">
      <c r="A1830" s="22">
        <v>412900</v>
      </c>
      <c r="B1830" s="27" t="s">
        <v>293</v>
      </c>
      <c r="C1830" s="32">
        <v>0</v>
      </c>
      <c r="D1830" s="32">
        <v>0</v>
      </c>
    </row>
    <row r="1831" spans="1:4" s="4" customFormat="1" x14ac:dyDescent="0.2">
      <c r="A1831" s="22">
        <v>412900</v>
      </c>
      <c r="B1831" s="27" t="s">
        <v>312</v>
      </c>
      <c r="C1831" s="32">
        <v>1400</v>
      </c>
      <c r="D1831" s="32">
        <v>0</v>
      </c>
    </row>
    <row r="1832" spans="1:4" s="4" customFormat="1" x14ac:dyDescent="0.2">
      <c r="A1832" s="22">
        <v>412900</v>
      </c>
      <c r="B1832" s="27" t="s">
        <v>313</v>
      </c>
      <c r="C1832" s="32">
        <v>3500</v>
      </c>
      <c r="D1832" s="32">
        <v>0</v>
      </c>
    </row>
    <row r="1833" spans="1:4" s="4" customFormat="1" x14ac:dyDescent="0.2">
      <c r="A1833" s="22">
        <v>412900</v>
      </c>
      <c r="B1833" s="27" t="s">
        <v>295</v>
      </c>
      <c r="C1833" s="32">
        <v>800</v>
      </c>
      <c r="D1833" s="32">
        <v>0</v>
      </c>
    </row>
    <row r="1834" spans="1:4" s="4" customFormat="1" x14ac:dyDescent="0.2">
      <c r="A1834" s="20">
        <v>510000</v>
      </c>
      <c r="B1834" s="25" t="s">
        <v>152</v>
      </c>
      <c r="C1834" s="19">
        <f>C1835+C1837</f>
        <v>3000</v>
      </c>
      <c r="D1834" s="19">
        <f>D1835+D1837</f>
        <v>0</v>
      </c>
    </row>
    <row r="1835" spans="1:4" s="4" customFormat="1" x14ac:dyDescent="0.2">
      <c r="A1835" s="20">
        <v>511000</v>
      </c>
      <c r="B1835" s="25" t="s">
        <v>153</v>
      </c>
      <c r="C1835" s="19">
        <f t="shared" ref="C1835" si="264">SUM(C1836:C1836)</f>
        <v>2000</v>
      </c>
      <c r="D1835" s="19">
        <f t="shared" ref="D1835" si="265">SUM(D1836:D1836)</f>
        <v>0</v>
      </c>
    </row>
    <row r="1836" spans="1:4" s="4" customFormat="1" x14ac:dyDescent="0.2">
      <c r="A1836" s="22">
        <v>511300</v>
      </c>
      <c r="B1836" s="23" t="s">
        <v>156</v>
      </c>
      <c r="C1836" s="32">
        <v>2000</v>
      </c>
      <c r="D1836" s="32">
        <v>0</v>
      </c>
    </row>
    <row r="1837" spans="1:4" s="4" customFormat="1" x14ac:dyDescent="0.2">
      <c r="A1837" s="20">
        <v>516000</v>
      </c>
      <c r="B1837" s="25" t="s">
        <v>163</v>
      </c>
      <c r="C1837" s="19">
        <f t="shared" ref="C1837" si="266">C1838</f>
        <v>1000</v>
      </c>
      <c r="D1837" s="19">
        <f t="shared" ref="D1837" si="267">D1838</f>
        <v>0</v>
      </c>
    </row>
    <row r="1838" spans="1:4" s="4" customFormat="1" x14ac:dyDescent="0.2">
      <c r="A1838" s="22">
        <v>516100</v>
      </c>
      <c r="B1838" s="23" t="s">
        <v>163</v>
      </c>
      <c r="C1838" s="32">
        <v>1000</v>
      </c>
      <c r="D1838" s="32">
        <v>0</v>
      </c>
    </row>
    <row r="1839" spans="1:4" s="4" customFormat="1" x14ac:dyDescent="0.2">
      <c r="A1839" s="63"/>
      <c r="B1839" s="57" t="s">
        <v>230</v>
      </c>
      <c r="C1839" s="61">
        <f>C1818+C1834+0</f>
        <v>2023500</v>
      </c>
      <c r="D1839" s="61">
        <f>D1818+D1834+0</f>
        <v>0</v>
      </c>
    </row>
    <row r="1840" spans="1:4" s="4" customFormat="1" x14ac:dyDescent="0.2">
      <c r="A1840" s="40"/>
      <c r="B1840" s="18"/>
      <c r="C1840" s="41"/>
      <c r="D1840" s="41"/>
    </row>
    <row r="1841" spans="1:4" s="4" customFormat="1" x14ac:dyDescent="0.2">
      <c r="A1841" s="17"/>
      <c r="B1841" s="18"/>
      <c r="C1841" s="24"/>
      <c r="D1841" s="24"/>
    </row>
    <row r="1842" spans="1:4" s="4" customFormat="1" x14ac:dyDescent="0.2">
      <c r="A1842" s="22" t="s">
        <v>608</v>
      </c>
      <c r="B1842" s="25"/>
      <c r="C1842" s="24"/>
      <c r="D1842" s="24"/>
    </row>
    <row r="1843" spans="1:4" s="4" customFormat="1" x14ac:dyDescent="0.2">
      <c r="A1843" s="22" t="s">
        <v>243</v>
      </c>
      <c r="B1843" s="25"/>
      <c r="C1843" s="24"/>
      <c r="D1843" s="24"/>
    </row>
    <row r="1844" spans="1:4" s="4" customFormat="1" x14ac:dyDescent="0.2">
      <c r="A1844" s="22" t="s">
        <v>373</v>
      </c>
      <c r="B1844" s="25"/>
      <c r="C1844" s="24"/>
      <c r="D1844" s="24"/>
    </row>
    <row r="1845" spans="1:4" s="4" customFormat="1" x14ac:dyDescent="0.2">
      <c r="A1845" s="22" t="s">
        <v>525</v>
      </c>
      <c r="B1845" s="25"/>
      <c r="C1845" s="24"/>
      <c r="D1845" s="24"/>
    </row>
    <row r="1846" spans="1:4" s="4" customFormat="1" x14ac:dyDescent="0.2">
      <c r="A1846" s="22"/>
      <c r="B1846" s="53"/>
      <c r="C1846" s="41"/>
      <c r="D1846" s="41"/>
    </row>
    <row r="1847" spans="1:4" s="4" customFormat="1" x14ac:dyDescent="0.2">
      <c r="A1847" s="20">
        <v>410000</v>
      </c>
      <c r="B1847" s="21" t="s">
        <v>87</v>
      </c>
      <c r="C1847" s="19">
        <f>C1848+C1852</f>
        <v>1123000</v>
      </c>
      <c r="D1847" s="19">
        <f>D1848+D1852</f>
        <v>0</v>
      </c>
    </row>
    <row r="1848" spans="1:4" s="4" customFormat="1" x14ac:dyDescent="0.2">
      <c r="A1848" s="20">
        <v>411000</v>
      </c>
      <c r="B1848" s="21" t="s">
        <v>201</v>
      </c>
      <c r="C1848" s="19">
        <f>SUM(C1849:C1851)</f>
        <v>970000</v>
      </c>
      <c r="D1848" s="19">
        <f>SUM(D1849:D1851)</f>
        <v>0</v>
      </c>
    </row>
    <row r="1849" spans="1:4" s="4" customFormat="1" x14ac:dyDescent="0.2">
      <c r="A1849" s="22">
        <v>411100</v>
      </c>
      <c r="B1849" s="23" t="s">
        <v>88</v>
      </c>
      <c r="C1849" s="32">
        <v>889000</v>
      </c>
      <c r="D1849" s="32">
        <v>0</v>
      </c>
    </row>
    <row r="1850" spans="1:4" s="4" customFormat="1" x14ac:dyDescent="0.2">
      <c r="A1850" s="22">
        <v>411200</v>
      </c>
      <c r="B1850" s="23" t="s">
        <v>214</v>
      </c>
      <c r="C1850" s="32">
        <v>65000</v>
      </c>
      <c r="D1850" s="32">
        <v>0</v>
      </c>
    </row>
    <row r="1851" spans="1:4" s="4" customFormat="1" x14ac:dyDescent="0.2">
      <c r="A1851" s="22">
        <v>411400</v>
      </c>
      <c r="B1851" s="23" t="s">
        <v>90</v>
      </c>
      <c r="C1851" s="32">
        <v>15999.999999999996</v>
      </c>
      <c r="D1851" s="32">
        <v>0</v>
      </c>
    </row>
    <row r="1852" spans="1:4" s="4" customFormat="1" x14ac:dyDescent="0.2">
      <c r="A1852" s="20">
        <v>412000</v>
      </c>
      <c r="B1852" s="25" t="s">
        <v>206</v>
      </c>
      <c r="C1852" s="19">
        <f>SUM(C1853:C1859)</f>
        <v>153000</v>
      </c>
      <c r="D1852" s="19">
        <f>SUM(D1853:D1859)</f>
        <v>0</v>
      </c>
    </row>
    <row r="1853" spans="1:4" s="4" customFormat="1" x14ac:dyDescent="0.2">
      <c r="A1853" s="22">
        <v>412200</v>
      </c>
      <c r="B1853" s="23" t="s">
        <v>215</v>
      </c>
      <c r="C1853" s="32">
        <v>53000</v>
      </c>
      <c r="D1853" s="32">
        <v>0</v>
      </c>
    </row>
    <row r="1854" spans="1:4" s="4" customFormat="1" x14ac:dyDescent="0.2">
      <c r="A1854" s="22">
        <v>412300</v>
      </c>
      <c r="B1854" s="23" t="s">
        <v>92</v>
      </c>
      <c r="C1854" s="32">
        <v>12000</v>
      </c>
      <c r="D1854" s="32">
        <v>0</v>
      </c>
    </row>
    <row r="1855" spans="1:4" s="4" customFormat="1" x14ac:dyDescent="0.2">
      <c r="A1855" s="22">
        <v>412500</v>
      </c>
      <c r="B1855" s="23" t="s">
        <v>94</v>
      </c>
      <c r="C1855" s="32">
        <v>3999.9999999999991</v>
      </c>
      <c r="D1855" s="32">
        <v>0</v>
      </c>
    </row>
    <row r="1856" spans="1:4" s="4" customFormat="1" x14ac:dyDescent="0.2">
      <c r="A1856" s="22">
        <v>412600</v>
      </c>
      <c r="B1856" s="23" t="s">
        <v>216</v>
      </c>
      <c r="C1856" s="32">
        <v>9000</v>
      </c>
      <c r="D1856" s="32">
        <v>0</v>
      </c>
    </row>
    <row r="1857" spans="1:4" s="4" customFormat="1" x14ac:dyDescent="0.2">
      <c r="A1857" s="22">
        <v>412700</v>
      </c>
      <c r="B1857" s="23" t="s">
        <v>203</v>
      </c>
      <c r="C1857" s="32">
        <v>70000</v>
      </c>
      <c r="D1857" s="32">
        <v>0</v>
      </c>
    </row>
    <row r="1858" spans="1:4" s="4" customFormat="1" x14ac:dyDescent="0.2">
      <c r="A1858" s="22">
        <v>412900</v>
      </c>
      <c r="B1858" s="27" t="s">
        <v>312</v>
      </c>
      <c r="C1858" s="32">
        <v>2000</v>
      </c>
      <c r="D1858" s="32">
        <v>0</v>
      </c>
    </row>
    <row r="1859" spans="1:4" s="4" customFormat="1" x14ac:dyDescent="0.2">
      <c r="A1859" s="22">
        <v>412900</v>
      </c>
      <c r="B1859" s="23" t="s">
        <v>295</v>
      </c>
      <c r="C1859" s="32">
        <v>3000</v>
      </c>
      <c r="D1859" s="32">
        <v>0</v>
      </c>
    </row>
    <row r="1860" spans="1:4" s="29" customFormat="1" x14ac:dyDescent="0.2">
      <c r="A1860" s="20">
        <v>510000</v>
      </c>
      <c r="B1860" s="25" t="s">
        <v>152</v>
      </c>
      <c r="C1860" s="19">
        <f t="shared" ref="C1860" si="268">C1861</f>
        <v>25000</v>
      </c>
      <c r="D1860" s="19">
        <f t="shared" ref="D1860" si="269">D1861</f>
        <v>0</v>
      </c>
    </row>
    <row r="1861" spans="1:4" s="29" customFormat="1" x14ac:dyDescent="0.2">
      <c r="A1861" s="20">
        <v>511000</v>
      </c>
      <c r="B1861" s="25" t="s">
        <v>153</v>
      </c>
      <c r="C1861" s="19">
        <f>C1862+0+0</f>
        <v>25000</v>
      </c>
      <c r="D1861" s="19">
        <f>D1862+0+0</f>
        <v>0</v>
      </c>
    </row>
    <row r="1862" spans="1:4" s="4" customFormat="1" x14ac:dyDescent="0.2">
      <c r="A1862" s="22">
        <v>511300</v>
      </c>
      <c r="B1862" s="23" t="s">
        <v>156</v>
      </c>
      <c r="C1862" s="32">
        <v>25000</v>
      </c>
      <c r="D1862" s="32">
        <v>0</v>
      </c>
    </row>
    <row r="1863" spans="1:4" s="4" customFormat="1" x14ac:dyDescent="0.2">
      <c r="A1863" s="63"/>
      <c r="B1863" s="57" t="s">
        <v>230</v>
      </c>
      <c r="C1863" s="61">
        <f>C1847+C1860+0</f>
        <v>1148000</v>
      </c>
      <c r="D1863" s="61">
        <f>D1847+D1860+0</f>
        <v>0</v>
      </c>
    </row>
    <row r="1864" spans="1:4" s="4" customFormat="1" x14ac:dyDescent="0.2">
      <c r="A1864" s="40"/>
      <c r="B1864" s="18"/>
      <c r="C1864" s="41"/>
      <c r="D1864" s="41"/>
    </row>
    <row r="1865" spans="1:4" s="4" customFormat="1" x14ac:dyDescent="0.2">
      <c r="A1865" s="17"/>
      <c r="B1865" s="18"/>
      <c r="C1865" s="24"/>
      <c r="D1865" s="24"/>
    </row>
    <row r="1866" spans="1:4" s="4" customFormat="1" x14ac:dyDescent="0.2">
      <c r="A1866" s="22" t="s">
        <v>609</v>
      </c>
      <c r="B1866" s="25"/>
      <c r="C1866" s="24"/>
      <c r="D1866" s="24"/>
    </row>
    <row r="1867" spans="1:4" s="4" customFormat="1" x14ac:dyDescent="0.2">
      <c r="A1867" s="22" t="s">
        <v>243</v>
      </c>
      <c r="B1867" s="25"/>
      <c r="C1867" s="24"/>
      <c r="D1867" s="24"/>
    </row>
    <row r="1868" spans="1:4" s="4" customFormat="1" x14ac:dyDescent="0.2">
      <c r="A1868" s="22" t="s">
        <v>374</v>
      </c>
      <c r="B1868" s="25"/>
      <c r="C1868" s="24"/>
      <c r="D1868" s="24"/>
    </row>
    <row r="1869" spans="1:4" s="4" customFormat="1" x14ac:dyDescent="0.2">
      <c r="A1869" s="22" t="s">
        <v>525</v>
      </c>
      <c r="B1869" s="25"/>
      <c r="C1869" s="24"/>
      <c r="D1869" s="24"/>
    </row>
    <row r="1870" spans="1:4" s="4" customFormat="1" x14ac:dyDescent="0.2">
      <c r="A1870" s="22"/>
      <c r="B1870" s="53"/>
      <c r="C1870" s="41"/>
      <c r="D1870" s="41"/>
    </row>
    <row r="1871" spans="1:4" s="4" customFormat="1" x14ac:dyDescent="0.2">
      <c r="A1871" s="20">
        <v>410000</v>
      </c>
      <c r="B1871" s="21" t="s">
        <v>87</v>
      </c>
      <c r="C1871" s="19">
        <f>C1872+C1877+C1888</f>
        <v>5538000</v>
      </c>
      <c r="D1871" s="19">
        <f>D1872+D1877+D1888</f>
        <v>0</v>
      </c>
    </row>
    <row r="1872" spans="1:4" s="4" customFormat="1" x14ac:dyDescent="0.2">
      <c r="A1872" s="20">
        <v>411000</v>
      </c>
      <c r="B1872" s="21" t="s">
        <v>201</v>
      </c>
      <c r="C1872" s="19">
        <f>SUM(C1873:C1876)</f>
        <v>5012700</v>
      </c>
      <c r="D1872" s="19">
        <f>SUM(D1873:D1876)</f>
        <v>0</v>
      </c>
    </row>
    <row r="1873" spans="1:4" s="4" customFormat="1" x14ac:dyDescent="0.2">
      <c r="A1873" s="22">
        <v>411100</v>
      </c>
      <c r="B1873" s="23" t="s">
        <v>88</v>
      </c>
      <c r="C1873" s="32">
        <v>4648000</v>
      </c>
      <c r="D1873" s="32">
        <v>0</v>
      </c>
    </row>
    <row r="1874" spans="1:4" s="4" customFormat="1" x14ac:dyDescent="0.2">
      <c r="A1874" s="22">
        <v>411200</v>
      </c>
      <c r="B1874" s="23" t="s">
        <v>214</v>
      </c>
      <c r="C1874" s="32">
        <v>210000</v>
      </c>
      <c r="D1874" s="32">
        <v>0</v>
      </c>
    </row>
    <row r="1875" spans="1:4" s="4" customFormat="1" ht="40.5" x14ac:dyDescent="0.2">
      <c r="A1875" s="22">
        <v>411300</v>
      </c>
      <c r="B1875" s="23" t="s">
        <v>89</v>
      </c>
      <c r="C1875" s="32">
        <v>126200</v>
      </c>
      <c r="D1875" s="32">
        <v>0</v>
      </c>
    </row>
    <row r="1876" spans="1:4" s="4" customFormat="1" x14ac:dyDescent="0.2">
      <c r="A1876" s="22">
        <v>411400</v>
      </c>
      <c r="B1876" s="23" t="s">
        <v>90</v>
      </c>
      <c r="C1876" s="32">
        <v>28500</v>
      </c>
      <c r="D1876" s="32">
        <v>0</v>
      </c>
    </row>
    <row r="1877" spans="1:4" s="4" customFormat="1" x14ac:dyDescent="0.2">
      <c r="A1877" s="20">
        <v>412000</v>
      </c>
      <c r="B1877" s="25" t="s">
        <v>206</v>
      </c>
      <c r="C1877" s="19">
        <f>SUM(C1878:C1887)</f>
        <v>525200</v>
      </c>
      <c r="D1877" s="19">
        <f>SUM(D1878:D1887)</f>
        <v>0</v>
      </c>
    </row>
    <row r="1878" spans="1:4" s="4" customFormat="1" x14ac:dyDescent="0.2">
      <c r="A1878" s="22">
        <v>412200</v>
      </c>
      <c r="B1878" s="23" t="s">
        <v>215</v>
      </c>
      <c r="C1878" s="32">
        <v>152000</v>
      </c>
      <c r="D1878" s="32">
        <v>0</v>
      </c>
    </row>
    <row r="1879" spans="1:4" s="4" customFormat="1" x14ac:dyDescent="0.2">
      <c r="A1879" s="22">
        <v>412300</v>
      </c>
      <c r="B1879" s="23" t="s">
        <v>92</v>
      </c>
      <c r="C1879" s="32">
        <v>63299.999999999993</v>
      </c>
      <c r="D1879" s="32">
        <v>0</v>
      </c>
    </row>
    <row r="1880" spans="1:4" s="4" customFormat="1" x14ac:dyDescent="0.2">
      <c r="A1880" s="22">
        <v>412500</v>
      </c>
      <c r="B1880" s="23" t="s">
        <v>94</v>
      </c>
      <c r="C1880" s="32">
        <v>24599.999999999996</v>
      </c>
      <c r="D1880" s="32">
        <v>0</v>
      </c>
    </row>
    <row r="1881" spans="1:4" s="4" customFormat="1" x14ac:dyDescent="0.2">
      <c r="A1881" s="22">
        <v>412600</v>
      </c>
      <c r="B1881" s="23" t="s">
        <v>216</v>
      </c>
      <c r="C1881" s="32">
        <v>12499.999999999995</v>
      </c>
      <c r="D1881" s="32">
        <v>0</v>
      </c>
    </row>
    <row r="1882" spans="1:4" s="4" customFormat="1" x14ac:dyDescent="0.2">
      <c r="A1882" s="22">
        <v>412700</v>
      </c>
      <c r="B1882" s="23" t="s">
        <v>203</v>
      </c>
      <c r="C1882" s="32">
        <v>253800</v>
      </c>
      <c r="D1882" s="32">
        <v>0</v>
      </c>
    </row>
    <row r="1883" spans="1:4" s="4" customFormat="1" x14ac:dyDescent="0.2">
      <c r="A1883" s="22">
        <v>412900</v>
      </c>
      <c r="B1883" s="27" t="s">
        <v>293</v>
      </c>
      <c r="C1883" s="32">
        <v>4000</v>
      </c>
      <c r="D1883" s="32">
        <v>0</v>
      </c>
    </row>
    <row r="1884" spans="1:4" s="4" customFormat="1" x14ac:dyDescent="0.2">
      <c r="A1884" s="22">
        <v>412900</v>
      </c>
      <c r="B1884" s="27" t="s">
        <v>311</v>
      </c>
      <c r="C1884" s="32">
        <v>1500</v>
      </c>
      <c r="D1884" s="32">
        <v>0</v>
      </c>
    </row>
    <row r="1885" spans="1:4" s="4" customFormat="1" x14ac:dyDescent="0.2">
      <c r="A1885" s="22">
        <v>412900</v>
      </c>
      <c r="B1885" s="27" t="s">
        <v>312</v>
      </c>
      <c r="C1885" s="32">
        <v>1500</v>
      </c>
      <c r="D1885" s="32">
        <v>0</v>
      </c>
    </row>
    <row r="1886" spans="1:4" s="4" customFormat="1" x14ac:dyDescent="0.2">
      <c r="A1886" s="22">
        <v>412900</v>
      </c>
      <c r="B1886" s="27" t="s">
        <v>313</v>
      </c>
      <c r="C1886" s="32">
        <v>7999.9999999999982</v>
      </c>
      <c r="D1886" s="32">
        <v>0</v>
      </c>
    </row>
    <row r="1887" spans="1:4" s="4" customFormat="1" x14ac:dyDescent="0.2">
      <c r="A1887" s="22">
        <v>412900</v>
      </c>
      <c r="B1887" s="23" t="s">
        <v>295</v>
      </c>
      <c r="C1887" s="32">
        <v>4000</v>
      </c>
      <c r="D1887" s="32">
        <v>0</v>
      </c>
    </row>
    <row r="1888" spans="1:4" s="29" customFormat="1" x14ac:dyDescent="0.2">
      <c r="A1888" s="20">
        <v>413000</v>
      </c>
      <c r="B1888" s="25" t="s">
        <v>207</v>
      </c>
      <c r="C1888" s="19">
        <f t="shared" ref="C1888" si="270">C1889</f>
        <v>100</v>
      </c>
      <c r="D1888" s="19">
        <f t="shared" ref="D1888" si="271">D1889</f>
        <v>0</v>
      </c>
    </row>
    <row r="1889" spans="1:4" s="4" customFormat="1" x14ac:dyDescent="0.2">
      <c r="A1889" s="22">
        <v>413900</v>
      </c>
      <c r="B1889" s="23" t="s">
        <v>99</v>
      </c>
      <c r="C1889" s="32">
        <v>100</v>
      </c>
      <c r="D1889" s="32">
        <v>0</v>
      </c>
    </row>
    <row r="1890" spans="1:4" s="4" customFormat="1" x14ac:dyDescent="0.2">
      <c r="A1890" s="20">
        <v>510000</v>
      </c>
      <c r="B1890" s="25" t="s">
        <v>152</v>
      </c>
      <c r="C1890" s="19">
        <f>C1891+C1893+0</f>
        <v>24800</v>
      </c>
      <c r="D1890" s="19">
        <f>D1891+D1893+0</f>
        <v>0</v>
      </c>
    </row>
    <row r="1891" spans="1:4" s="4" customFormat="1" x14ac:dyDescent="0.2">
      <c r="A1891" s="20">
        <v>511000</v>
      </c>
      <c r="B1891" s="25" t="s">
        <v>153</v>
      </c>
      <c r="C1891" s="19">
        <f>SUM(C1892:C1892)</f>
        <v>21300</v>
      </c>
      <c r="D1891" s="19">
        <f>SUM(D1892:D1892)</f>
        <v>0</v>
      </c>
    </row>
    <row r="1892" spans="1:4" s="4" customFormat="1" x14ac:dyDescent="0.2">
      <c r="A1892" s="22">
        <v>511300</v>
      </c>
      <c r="B1892" s="23" t="s">
        <v>156</v>
      </c>
      <c r="C1892" s="32">
        <v>21300</v>
      </c>
      <c r="D1892" s="32">
        <v>0</v>
      </c>
    </row>
    <row r="1893" spans="1:4" s="29" customFormat="1" x14ac:dyDescent="0.2">
      <c r="A1893" s="20">
        <v>516000</v>
      </c>
      <c r="B1893" s="25" t="s">
        <v>163</v>
      </c>
      <c r="C1893" s="19">
        <f t="shared" ref="C1893" si="272">C1894</f>
        <v>3500</v>
      </c>
      <c r="D1893" s="19">
        <f t="shared" ref="D1893" si="273">D1894</f>
        <v>0</v>
      </c>
    </row>
    <row r="1894" spans="1:4" s="4" customFormat="1" x14ac:dyDescent="0.2">
      <c r="A1894" s="22">
        <v>516100</v>
      </c>
      <c r="B1894" s="23" t="s">
        <v>163</v>
      </c>
      <c r="C1894" s="32">
        <v>3500</v>
      </c>
      <c r="D1894" s="32">
        <v>0</v>
      </c>
    </row>
    <row r="1895" spans="1:4" s="29" customFormat="1" x14ac:dyDescent="0.2">
      <c r="A1895" s="20">
        <v>630000</v>
      </c>
      <c r="B1895" s="25" t="s">
        <v>191</v>
      </c>
      <c r="C1895" s="19">
        <f>C1896+C1898</f>
        <v>99300</v>
      </c>
      <c r="D1895" s="19">
        <f>D1896+D1898</f>
        <v>21700</v>
      </c>
    </row>
    <row r="1896" spans="1:4" s="29" customFormat="1" x14ac:dyDescent="0.2">
      <c r="A1896" s="20">
        <v>631000</v>
      </c>
      <c r="B1896" s="25" t="s">
        <v>125</v>
      </c>
      <c r="C1896" s="19">
        <f>0</f>
        <v>0</v>
      </c>
      <c r="D1896" s="19">
        <f>0+D1897</f>
        <v>21700</v>
      </c>
    </row>
    <row r="1897" spans="1:4" s="4" customFormat="1" x14ac:dyDescent="0.2">
      <c r="A1897" s="30">
        <v>631200</v>
      </c>
      <c r="B1897" s="23" t="s">
        <v>194</v>
      </c>
      <c r="C1897" s="32">
        <v>0</v>
      </c>
      <c r="D1897" s="24">
        <v>21700</v>
      </c>
    </row>
    <row r="1898" spans="1:4" s="29" customFormat="1" x14ac:dyDescent="0.2">
      <c r="A1898" s="20">
        <v>638000</v>
      </c>
      <c r="B1898" s="25" t="s">
        <v>126</v>
      </c>
      <c r="C1898" s="19">
        <f t="shared" ref="C1898" si="274">C1899</f>
        <v>99300</v>
      </c>
      <c r="D1898" s="19">
        <f t="shared" ref="D1898" si="275">D1899</f>
        <v>0</v>
      </c>
    </row>
    <row r="1899" spans="1:4" s="4" customFormat="1" x14ac:dyDescent="0.2">
      <c r="A1899" s="22">
        <v>638100</v>
      </c>
      <c r="B1899" s="23" t="s">
        <v>196</v>
      </c>
      <c r="C1899" s="32">
        <v>99300</v>
      </c>
      <c r="D1899" s="32">
        <v>0</v>
      </c>
    </row>
    <row r="1900" spans="1:4" s="4" customFormat="1" x14ac:dyDescent="0.2">
      <c r="A1900" s="63"/>
      <c r="B1900" s="57" t="s">
        <v>230</v>
      </c>
      <c r="C1900" s="61">
        <f>C1871+C1890+C1895</f>
        <v>5662100</v>
      </c>
      <c r="D1900" s="61">
        <f>D1871+D1890+D1895</f>
        <v>21700</v>
      </c>
    </row>
    <row r="1901" spans="1:4" s="4" customFormat="1" x14ac:dyDescent="0.2">
      <c r="A1901" s="40"/>
      <c r="B1901" s="18"/>
      <c r="C1901" s="41"/>
      <c r="D1901" s="41"/>
    </row>
    <row r="1902" spans="1:4" s="4" customFormat="1" x14ac:dyDescent="0.2">
      <c r="A1902" s="17"/>
      <c r="B1902" s="18"/>
      <c r="C1902" s="24"/>
      <c r="D1902" s="24"/>
    </row>
    <row r="1903" spans="1:4" s="4" customFormat="1" x14ac:dyDescent="0.2">
      <c r="A1903" s="22" t="s">
        <v>610</v>
      </c>
      <c r="B1903" s="25"/>
      <c r="C1903" s="24"/>
      <c r="D1903" s="24"/>
    </row>
    <row r="1904" spans="1:4" s="4" customFormat="1" x14ac:dyDescent="0.2">
      <c r="A1904" s="22" t="s">
        <v>243</v>
      </c>
      <c r="B1904" s="25"/>
      <c r="C1904" s="24"/>
      <c r="D1904" s="24"/>
    </row>
    <row r="1905" spans="1:4" s="4" customFormat="1" x14ac:dyDescent="0.2">
      <c r="A1905" s="22" t="s">
        <v>375</v>
      </c>
      <c r="B1905" s="25"/>
      <c r="C1905" s="24"/>
      <c r="D1905" s="24"/>
    </row>
    <row r="1906" spans="1:4" s="4" customFormat="1" x14ac:dyDescent="0.2">
      <c r="A1906" s="22" t="s">
        <v>525</v>
      </c>
      <c r="B1906" s="25"/>
      <c r="C1906" s="24"/>
      <c r="D1906" s="24"/>
    </row>
    <row r="1907" spans="1:4" s="4" customFormat="1" x14ac:dyDescent="0.2">
      <c r="A1907" s="22"/>
      <c r="B1907" s="53"/>
      <c r="C1907" s="41"/>
      <c r="D1907" s="41"/>
    </row>
    <row r="1908" spans="1:4" s="4" customFormat="1" x14ac:dyDescent="0.2">
      <c r="A1908" s="20">
        <v>410000</v>
      </c>
      <c r="B1908" s="21" t="s">
        <v>87</v>
      </c>
      <c r="C1908" s="19">
        <f>C1909+C1914+0</f>
        <v>1767800</v>
      </c>
      <c r="D1908" s="19">
        <f>D1909+D1914+0</f>
        <v>0</v>
      </c>
    </row>
    <row r="1909" spans="1:4" s="4" customFormat="1" x14ac:dyDescent="0.2">
      <c r="A1909" s="20">
        <v>411000</v>
      </c>
      <c r="B1909" s="21" t="s">
        <v>201</v>
      </c>
      <c r="C1909" s="19">
        <f>SUM(C1910:C1913)</f>
        <v>1633500</v>
      </c>
      <c r="D1909" s="19">
        <f>SUM(D1910:D1913)</f>
        <v>0</v>
      </c>
    </row>
    <row r="1910" spans="1:4" s="4" customFormat="1" x14ac:dyDescent="0.2">
      <c r="A1910" s="22">
        <v>411100</v>
      </c>
      <c r="B1910" s="23" t="s">
        <v>88</v>
      </c>
      <c r="C1910" s="32">
        <v>1522500</v>
      </c>
      <c r="D1910" s="32">
        <v>0</v>
      </c>
    </row>
    <row r="1911" spans="1:4" s="4" customFormat="1" x14ac:dyDescent="0.2">
      <c r="A1911" s="22">
        <v>411200</v>
      </c>
      <c r="B1911" s="23" t="s">
        <v>214</v>
      </c>
      <c r="C1911" s="32">
        <v>76500</v>
      </c>
      <c r="D1911" s="32">
        <v>0</v>
      </c>
    </row>
    <row r="1912" spans="1:4" s="4" customFormat="1" ht="40.5" x14ac:dyDescent="0.2">
      <c r="A1912" s="22">
        <v>411300</v>
      </c>
      <c r="B1912" s="23" t="s">
        <v>89</v>
      </c>
      <c r="C1912" s="32">
        <v>14500.000000000004</v>
      </c>
      <c r="D1912" s="32">
        <v>0</v>
      </c>
    </row>
    <row r="1913" spans="1:4" s="4" customFormat="1" x14ac:dyDescent="0.2">
      <c r="A1913" s="22">
        <v>411400</v>
      </c>
      <c r="B1913" s="23" t="s">
        <v>90</v>
      </c>
      <c r="C1913" s="32">
        <v>19999.999999999996</v>
      </c>
      <c r="D1913" s="32">
        <v>0</v>
      </c>
    </row>
    <row r="1914" spans="1:4" s="4" customFormat="1" x14ac:dyDescent="0.2">
      <c r="A1914" s="20">
        <v>412000</v>
      </c>
      <c r="B1914" s="25" t="s">
        <v>206</v>
      </c>
      <c r="C1914" s="19">
        <f>SUM(C1915:C1923)</f>
        <v>134300</v>
      </c>
      <c r="D1914" s="19">
        <f>SUM(D1915:D1923)</f>
        <v>0</v>
      </c>
    </row>
    <row r="1915" spans="1:4" s="4" customFormat="1" x14ac:dyDescent="0.2">
      <c r="A1915" s="22">
        <v>412200</v>
      </c>
      <c r="B1915" s="23" t="s">
        <v>215</v>
      </c>
      <c r="C1915" s="32">
        <v>36000</v>
      </c>
      <c r="D1915" s="32">
        <v>0</v>
      </c>
    </row>
    <row r="1916" spans="1:4" s="4" customFormat="1" x14ac:dyDescent="0.2">
      <c r="A1916" s="22">
        <v>412300</v>
      </c>
      <c r="B1916" s="23" t="s">
        <v>92</v>
      </c>
      <c r="C1916" s="32">
        <v>11000</v>
      </c>
      <c r="D1916" s="32">
        <v>0</v>
      </c>
    </row>
    <row r="1917" spans="1:4" s="4" customFormat="1" x14ac:dyDescent="0.2">
      <c r="A1917" s="22">
        <v>412500</v>
      </c>
      <c r="B1917" s="23" t="s">
        <v>94</v>
      </c>
      <c r="C1917" s="32">
        <v>5000</v>
      </c>
      <c r="D1917" s="32">
        <v>0</v>
      </c>
    </row>
    <row r="1918" spans="1:4" s="4" customFormat="1" x14ac:dyDescent="0.2">
      <c r="A1918" s="22">
        <v>412600</v>
      </c>
      <c r="B1918" s="23" t="s">
        <v>216</v>
      </c>
      <c r="C1918" s="32">
        <v>5000</v>
      </c>
      <c r="D1918" s="32">
        <v>0</v>
      </c>
    </row>
    <row r="1919" spans="1:4" s="4" customFormat="1" x14ac:dyDescent="0.2">
      <c r="A1919" s="22">
        <v>412700</v>
      </c>
      <c r="B1919" s="23" t="s">
        <v>203</v>
      </c>
      <c r="C1919" s="32">
        <v>70000</v>
      </c>
      <c r="D1919" s="32">
        <v>0</v>
      </c>
    </row>
    <row r="1920" spans="1:4" s="4" customFormat="1" x14ac:dyDescent="0.2">
      <c r="A1920" s="22">
        <v>412900</v>
      </c>
      <c r="B1920" s="27" t="s">
        <v>293</v>
      </c>
      <c r="C1920" s="32">
        <v>1500</v>
      </c>
      <c r="D1920" s="32">
        <v>0</v>
      </c>
    </row>
    <row r="1921" spans="1:4" s="4" customFormat="1" x14ac:dyDescent="0.2">
      <c r="A1921" s="22">
        <v>412900</v>
      </c>
      <c r="B1921" s="27" t="s">
        <v>312</v>
      </c>
      <c r="C1921" s="32">
        <v>300</v>
      </c>
      <c r="D1921" s="32">
        <v>0</v>
      </c>
    </row>
    <row r="1922" spans="1:4" s="4" customFormat="1" x14ac:dyDescent="0.2">
      <c r="A1922" s="22">
        <v>412900</v>
      </c>
      <c r="B1922" s="27" t="s">
        <v>313</v>
      </c>
      <c r="C1922" s="32">
        <v>3500</v>
      </c>
      <c r="D1922" s="32">
        <v>0</v>
      </c>
    </row>
    <row r="1923" spans="1:4" s="4" customFormat="1" x14ac:dyDescent="0.2">
      <c r="A1923" s="22">
        <v>412900</v>
      </c>
      <c r="B1923" s="23" t="s">
        <v>295</v>
      </c>
      <c r="C1923" s="32">
        <v>1999.9999999999998</v>
      </c>
      <c r="D1923" s="32">
        <v>0</v>
      </c>
    </row>
    <row r="1924" spans="1:4" s="4" customFormat="1" x14ac:dyDescent="0.2">
      <c r="A1924" s="20">
        <v>510000</v>
      </c>
      <c r="B1924" s="25" t="s">
        <v>152</v>
      </c>
      <c r="C1924" s="19">
        <f>C1925+0</f>
        <v>2000</v>
      </c>
      <c r="D1924" s="19">
        <f>D1925+0</f>
        <v>0</v>
      </c>
    </row>
    <row r="1925" spans="1:4" s="4" customFormat="1" x14ac:dyDescent="0.2">
      <c r="A1925" s="20">
        <v>511000</v>
      </c>
      <c r="B1925" s="25" t="s">
        <v>153</v>
      </c>
      <c r="C1925" s="19">
        <f>SUM(C1926:C1926)</f>
        <v>2000</v>
      </c>
      <c r="D1925" s="19">
        <f>SUM(D1926:D1926)</f>
        <v>0</v>
      </c>
    </row>
    <row r="1926" spans="1:4" s="4" customFormat="1" x14ac:dyDescent="0.2">
      <c r="A1926" s="22">
        <v>511300</v>
      </c>
      <c r="B1926" s="23" t="s">
        <v>156</v>
      </c>
      <c r="C1926" s="32">
        <v>2000</v>
      </c>
      <c r="D1926" s="32">
        <v>0</v>
      </c>
    </row>
    <row r="1927" spans="1:4" s="29" customFormat="1" x14ac:dyDescent="0.2">
      <c r="A1927" s="20">
        <v>630000</v>
      </c>
      <c r="B1927" s="25" t="s">
        <v>191</v>
      </c>
      <c r="C1927" s="19">
        <f>C1928+C1930</f>
        <v>15000</v>
      </c>
      <c r="D1927" s="19">
        <f>D1928+D1930</f>
        <v>90000</v>
      </c>
    </row>
    <row r="1928" spans="1:4" s="29" customFormat="1" x14ac:dyDescent="0.2">
      <c r="A1928" s="20">
        <v>631000</v>
      </c>
      <c r="B1928" s="25" t="s">
        <v>125</v>
      </c>
      <c r="C1928" s="19">
        <f>0+C1929</f>
        <v>0</v>
      </c>
      <c r="D1928" s="19">
        <f>0+D1929</f>
        <v>90000</v>
      </c>
    </row>
    <row r="1929" spans="1:4" s="4" customFormat="1" x14ac:dyDescent="0.2">
      <c r="A1929" s="30">
        <v>631200</v>
      </c>
      <c r="B1929" s="23" t="s">
        <v>194</v>
      </c>
      <c r="C1929" s="32">
        <v>0</v>
      </c>
      <c r="D1929" s="24">
        <v>90000</v>
      </c>
    </row>
    <row r="1930" spans="1:4" s="29" customFormat="1" x14ac:dyDescent="0.2">
      <c r="A1930" s="20">
        <v>638000</v>
      </c>
      <c r="B1930" s="25" t="s">
        <v>126</v>
      </c>
      <c r="C1930" s="19">
        <f>C1931</f>
        <v>15000</v>
      </c>
      <c r="D1930" s="19">
        <f>D1931</f>
        <v>0</v>
      </c>
    </row>
    <row r="1931" spans="1:4" s="4" customFormat="1" x14ac:dyDescent="0.2">
      <c r="A1931" s="22">
        <v>638100</v>
      </c>
      <c r="B1931" s="23" t="s">
        <v>196</v>
      </c>
      <c r="C1931" s="32">
        <v>15000</v>
      </c>
      <c r="D1931" s="32">
        <v>0</v>
      </c>
    </row>
    <row r="1932" spans="1:4" s="4" customFormat="1" x14ac:dyDescent="0.2">
      <c r="A1932" s="63"/>
      <c r="B1932" s="57" t="s">
        <v>230</v>
      </c>
      <c r="C1932" s="61">
        <f>C1908+C1924+C1927</f>
        <v>1784800</v>
      </c>
      <c r="D1932" s="61">
        <f>D1908+D1924+D1927</f>
        <v>90000</v>
      </c>
    </row>
    <row r="1933" spans="1:4" s="4" customFormat="1" x14ac:dyDescent="0.2">
      <c r="A1933" s="40"/>
      <c r="B1933" s="18"/>
      <c r="C1933" s="41"/>
      <c r="D1933" s="41"/>
    </row>
    <row r="1934" spans="1:4" s="4" customFormat="1" x14ac:dyDescent="0.2">
      <c r="A1934" s="17"/>
      <c r="B1934" s="18"/>
      <c r="C1934" s="24"/>
      <c r="D1934" s="24"/>
    </row>
    <row r="1935" spans="1:4" s="4" customFormat="1" x14ac:dyDescent="0.2">
      <c r="A1935" s="22" t="s">
        <v>611</v>
      </c>
      <c r="B1935" s="25"/>
      <c r="C1935" s="24"/>
      <c r="D1935" s="24"/>
    </row>
    <row r="1936" spans="1:4" s="4" customFormat="1" x14ac:dyDescent="0.2">
      <c r="A1936" s="22" t="s">
        <v>243</v>
      </c>
      <c r="B1936" s="25"/>
      <c r="C1936" s="24"/>
      <c r="D1936" s="24"/>
    </row>
    <row r="1937" spans="1:4" s="4" customFormat="1" x14ac:dyDescent="0.2">
      <c r="A1937" s="22" t="s">
        <v>376</v>
      </c>
      <c r="B1937" s="25"/>
      <c r="C1937" s="24"/>
      <c r="D1937" s="24"/>
    </row>
    <row r="1938" spans="1:4" s="4" customFormat="1" x14ac:dyDescent="0.2">
      <c r="A1938" s="22" t="s">
        <v>525</v>
      </c>
      <c r="B1938" s="25"/>
      <c r="C1938" s="24"/>
      <c r="D1938" s="24"/>
    </row>
    <row r="1939" spans="1:4" s="4" customFormat="1" x14ac:dyDescent="0.2">
      <c r="A1939" s="22"/>
      <c r="B1939" s="53"/>
      <c r="C1939" s="41"/>
      <c r="D1939" s="41"/>
    </row>
    <row r="1940" spans="1:4" s="4" customFormat="1" x14ac:dyDescent="0.2">
      <c r="A1940" s="20">
        <v>410000</v>
      </c>
      <c r="B1940" s="21" t="s">
        <v>87</v>
      </c>
      <c r="C1940" s="19">
        <f>C1941+C1946+0+C1957</f>
        <v>1996900</v>
      </c>
      <c r="D1940" s="19">
        <f>D1941+D1946+0+D1957</f>
        <v>0</v>
      </c>
    </row>
    <row r="1941" spans="1:4" s="4" customFormat="1" x14ac:dyDescent="0.2">
      <c r="A1941" s="20">
        <v>411000</v>
      </c>
      <c r="B1941" s="21" t="s">
        <v>201</v>
      </c>
      <c r="C1941" s="19">
        <f>SUM(C1942:C1945)</f>
        <v>1687000</v>
      </c>
      <c r="D1941" s="19">
        <f>SUM(D1942:D1945)</f>
        <v>0</v>
      </c>
    </row>
    <row r="1942" spans="1:4" s="4" customFormat="1" x14ac:dyDescent="0.2">
      <c r="A1942" s="22">
        <v>411100</v>
      </c>
      <c r="B1942" s="23" t="s">
        <v>88</v>
      </c>
      <c r="C1942" s="32">
        <v>1486000</v>
      </c>
      <c r="D1942" s="32">
        <v>0</v>
      </c>
    </row>
    <row r="1943" spans="1:4" s="4" customFormat="1" x14ac:dyDescent="0.2">
      <c r="A1943" s="22">
        <v>411200</v>
      </c>
      <c r="B1943" s="23" t="s">
        <v>214</v>
      </c>
      <c r="C1943" s="32">
        <v>79999.999999999985</v>
      </c>
      <c r="D1943" s="32">
        <v>0</v>
      </c>
    </row>
    <row r="1944" spans="1:4" s="4" customFormat="1" ht="40.5" x14ac:dyDescent="0.2">
      <c r="A1944" s="22">
        <v>411300</v>
      </c>
      <c r="B1944" s="23" t="s">
        <v>89</v>
      </c>
      <c r="C1944" s="32">
        <v>66000</v>
      </c>
      <c r="D1944" s="32">
        <v>0</v>
      </c>
    </row>
    <row r="1945" spans="1:4" s="4" customFormat="1" x14ac:dyDescent="0.2">
      <c r="A1945" s="22">
        <v>411400</v>
      </c>
      <c r="B1945" s="23" t="s">
        <v>90</v>
      </c>
      <c r="C1945" s="32">
        <v>55000</v>
      </c>
      <c r="D1945" s="32">
        <v>0</v>
      </c>
    </row>
    <row r="1946" spans="1:4" s="4" customFormat="1" x14ac:dyDescent="0.2">
      <c r="A1946" s="20">
        <v>412000</v>
      </c>
      <c r="B1946" s="25" t="s">
        <v>206</v>
      </c>
      <c r="C1946" s="19">
        <f>SUM(C1947:C1956)</f>
        <v>309700</v>
      </c>
      <c r="D1946" s="19">
        <f>SUM(D1947:D1956)</f>
        <v>0</v>
      </c>
    </row>
    <row r="1947" spans="1:4" s="4" customFormat="1" x14ac:dyDescent="0.2">
      <c r="A1947" s="22">
        <v>412200</v>
      </c>
      <c r="B1947" s="23" t="s">
        <v>215</v>
      </c>
      <c r="C1947" s="32">
        <v>102000</v>
      </c>
      <c r="D1947" s="32">
        <v>0</v>
      </c>
    </row>
    <row r="1948" spans="1:4" s="4" customFormat="1" x14ac:dyDescent="0.2">
      <c r="A1948" s="22">
        <v>412300</v>
      </c>
      <c r="B1948" s="23" t="s">
        <v>92</v>
      </c>
      <c r="C1948" s="32">
        <v>15000</v>
      </c>
      <c r="D1948" s="32">
        <v>0</v>
      </c>
    </row>
    <row r="1949" spans="1:4" s="4" customFormat="1" x14ac:dyDescent="0.2">
      <c r="A1949" s="22">
        <v>412500</v>
      </c>
      <c r="B1949" s="23" t="s">
        <v>94</v>
      </c>
      <c r="C1949" s="32">
        <v>4000</v>
      </c>
      <c r="D1949" s="32">
        <v>0</v>
      </c>
    </row>
    <row r="1950" spans="1:4" s="4" customFormat="1" x14ac:dyDescent="0.2">
      <c r="A1950" s="22">
        <v>412600</v>
      </c>
      <c r="B1950" s="23" t="s">
        <v>216</v>
      </c>
      <c r="C1950" s="32">
        <v>4000.0000000000005</v>
      </c>
      <c r="D1950" s="32">
        <v>0</v>
      </c>
    </row>
    <row r="1951" spans="1:4" s="4" customFormat="1" x14ac:dyDescent="0.2">
      <c r="A1951" s="22">
        <v>412700</v>
      </c>
      <c r="B1951" s="23" t="s">
        <v>203</v>
      </c>
      <c r="C1951" s="32">
        <v>174999.99999999997</v>
      </c>
      <c r="D1951" s="32">
        <v>0</v>
      </c>
    </row>
    <row r="1952" spans="1:4" s="4" customFormat="1" x14ac:dyDescent="0.2">
      <c r="A1952" s="22">
        <v>412900</v>
      </c>
      <c r="B1952" s="27" t="s">
        <v>526</v>
      </c>
      <c r="C1952" s="32">
        <v>600</v>
      </c>
      <c r="D1952" s="32">
        <v>0</v>
      </c>
    </row>
    <row r="1953" spans="1:4" s="4" customFormat="1" x14ac:dyDescent="0.2">
      <c r="A1953" s="22">
        <v>412900</v>
      </c>
      <c r="B1953" s="27" t="s">
        <v>293</v>
      </c>
      <c r="C1953" s="32">
        <v>1200</v>
      </c>
      <c r="D1953" s="32">
        <v>0</v>
      </c>
    </row>
    <row r="1954" spans="1:4" s="4" customFormat="1" x14ac:dyDescent="0.2">
      <c r="A1954" s="22">
        <v>412900</v>
      </c>
      <c r="B1954" s="27" t="s">
        <v>312</v>
      </c>
      <c r="C1954" s="32">
        <v>1000</v>
      </c>
      <c r="D1954" s="32">
        <v>0</v>
      </c>
    </row>
    <row r="1955" spans="1:4" s="4" customFormat="1" x14ac:dyDescent="0.2">
      <c r="A1955" s="22">
        <v>412900</v>
      </c>
      <c r="B1955" s="27" t="s">
        <v>313</v>
      </c>
      <c r="C1955" s="32">
        <v>2900</v>
      </c>
      <c r="D1955" s="32">
        <v>0</v>
      </c>
    </row>
    <row r="1956" spans="1:4" s="4" customFormat="1" x14ac:dyDescent="0.2">
      <c r="A1956" s="22">
        <v>412900</v>
      </c>
      <c r="B1956" s="23" t="s">
        <v>295</v>
      </c>
      <c r="C1956" s="32">
        <v>3999.9999999999991</v>
      </c>
      <c r="D1956" s="32">
        <v>0</v>
      </c>
    </row>
    <row r="1957" spans="1:4" s="29" customFormat="1" x14ac:dyDescent="0.2">
      <c r="A1957" s="20">
        <v>413000</v>
      </c>
      <c r="B1957" s="25" t="s">
        <v>207</v>
      </c>
      <c r="C1957" s="19">
        <f t="shared" ref="C1957" si="276">C1958</f>
        <v>200</v>
      </c>
      <c r="D1957" s="19">
        <f t="shared" ref="D1957" si="277">D1958</f>
        <v>0</v>
      </c>
    </row>
    <row r="1958" spans="1:4" s="4" customFormat="1" x14ac:dyDescent="0.2">
      <c r="A1958" s="22">
        <v>413900</v>
      </c>
      <c r="B1958" s="23" t="s">
        <v>99</v>
      </c>
      <c r="C1958" s="32">
        <v>200</v>
      </c>
      <c r="D1958" s="32">
        <v>0</v>
      </c>
    </row>
    <row r="1959" spans="1:4" s="4" customFormat="1" x14ac:dyDescent="0.2">
      <c r="A1959" s="20">
        <v>510000</v>
      </c>
      <c r="B1959" s="25" t="s">
        <v>152</v>
      </c>
      <c r="C1959" s="19">
        <f>C1960+0+C1963</f>
        <v>29000</v>
      </c>
      <c r="D1959" s="19">
        <f>D1960+0+D1963</f>
        <v>0</v>
      </c>
    </row>
    <row r="1960" spans="1:4" s="4" customFormat="1" x14ac:dyDescent="0.2">
      <c r="A1960" s="20">
        <v>511000</v>
      </c>
      <c r="B1960" s="25" t="s">
        <v>153</v>
      </c>
      <c r="C1960" s="19">
        <f>SUM(C1961:C1962)</f>
        <v>28000</v>
      </c>
      <c r="D1960" s="19">
        <f>SUM(D1961:D1962)</f>
        <v>0</v>
      </c>
    </row>
    <row r="1961" spans="1:4" s="4" customFormat="1" x14ac:dyDescent="0.2">
      <c r="A1961" s="30">
        <v>511200</v>
      </c>
      <c r="B1961" s="23" t="s">
        <v>155</v>
      </c>
      <c r="C1961" s="32">
        <v>2400</v>
      </c>
      <c r="D1961" s="32">
        <v>0</v>
      </c>
    </row>
    <row r="1962" spans="1:4" s="4" customFormat="1" x14ac:dyDescent="0.2">
      <c r="A1962" s="22">
        <v>511300</v>
      </c>
      <c r="B1962" s="23" t="s">
        <v>156</v>
      </c>
      <c r="C1962" s="32">
        <v>25600</v>
      </c>
      <c r="D1962" s="32">
        <v>0</v>
      </c>
    </row>
    <row r="1963" spans="1:4" s="29" customFormat="1" x14ac:dyDescent="0.2">
      <c r="A1963" s="20">
        <v>516000</v>
      </c>
      <c r="B1963" s="25" t="s">
        <v>163</v>
      </c>
      <c r="C1963" s="19">
        <f t="shared" ref="C1963" si="278">C1964</f>
        <v>1000</v>
      </c>
      <c r="D1963" s="19">
        <f t="shared" ref="D1963" si="279">D1964</f>
        <v>0</v>
      </c>
    </row>
    <row r="1964" spans="1:4" s="4" customFormat="1" x14ac:dyDescent="0.2">
      <c r="A1964" s="22">
        <v>516100</v>
      </c>
      <c r="B1964" s="23" t="s">
        <v>163</v>
      </c>
      <c r="C1964" s="32">
        <v>1000</v>
      </c>
      <c r="D1964" s="32">
        <v>0</v>
      </c>
    </row>
    <row r="1965" spans="1:4" s="29" customFormat="1" x14ac:dyDescent="0.2">
      <c r="A1965" s="20">
        <v>630000</v>
      </c>
      <c r="B1965" s="25" t="s">
        <v>191</v>
      </c>
      <c r="C1965" s="19">
        <f>C1966+C1968</f>
        <v>55000</v>
      </c>
      <c r="D1965" s="19">
        <f>D1966+D1968</f>
        <v>5400</v>
      </c>
    </row>
    <row r="1966" spans="1:4" s="29" customFormat="1" x14ac:dyDescent="0.2">
      <c r="A1966" s="20">
        <v>631000</v>
      </c>
      <c r="B1966" s="25" t="s">
        <v>125</v>
      </c>
      <c r="C1966" s="19">
        <f>0+C1967</f>
        <v>0</v>
      </c>
      <c r="D1966" s="19">
        <f>0+D1967</f>
        <v>5400</v>
      </c>
    </row>
    <row r="1967" spans="1:4" s="4" customFormat="1" x14ac:dyDescent="0.2">
      <c r="A1967" s="30">
        <v>631200</v>
      </c>
      <c r="B1967" s="23" t="s">
        <v>194</v>
      </c>
      <c r="C1967" s="32">
        <v>0</v>
      </c>
      <c r="D1967" s="24">
        <v>5400</v>
      </c>
    </row>
    <row r="1968" spans="1:4" s="29" customFormat="1" x14ac:dyDescent="0.2">
      <c r="A1968" s="20">
        <v>638000</v>
      </c>
      <c r="B1968" s="25" t="s">
        <v>126</v>
      </c>
      <c r="C1968" s="19">
        <f t="shared" ref="C1968" si="280">C1969</f>
        <v>55000</v>
      </c>
      <c r="D1968" s="19">
        <f t="shared" ref="D1968" si="281">D1969</f>
        <v>0</v>
      </c>
    </row>
    <row r="1969" spans="1:4" s="4" customFormat="1" x14ac:dyDescent="0.2">
      <c r="A1969" s="22">
        <v>638100</v>
      </c>
      <c r="B1969" s="23" t="s">
        <v>196</v>
      </c>
      <c r="C1969" s="32">
        <v>55000</v>
      </c>
      <c r="D1969" s="32">
        <v>0</v>
      </c>
    </row>
    <row r="1970" spans="1:4" s="4" customFormat="1" x14ac:dyDescent="0.2">
      <c r="A1970" s="63"/>
      <c r="B1970" s="57" t="s">
        <v>230</v>
      </c>
      <c r="C1970" s="61">
        <f>C1940+C1959+C1965</f>
        <v>2080900</v>
      </c>
      <c r="D1970" s="61">
        <f>D1940+D1959+D1965</f>
        <v>5400</v>
      </c>
    </row>
    <row r="1971" spans="1:4" s="4" customFormat="1" x14ac:dyDescent="0.2">
      <c r="A1971" s="40"/>
      <c r="B1971" s="18"/>
      <c r="C1971" s="41"/>
      <c r="D1971" s="41"/>
    </row>
    <row r="1972" spans="1:4" s="4" customFormat="1" x14ac:dyDescent="0.2">
      <c r="A1972" s="17"/>
      <c r="B1972" s="18"/>
      <c r="C1972" s="24"/>
      <c r="D1972" s="24"/>
    </row>
    <row r="1973" spans="1:4" s="4" customFormat="1" x14ac:dyDescent="0.2">
      <c r="A1973" s="22" t="s">
        <v>612</v>
      </c>
      <c r="B1973" s="25"/>
      <c r="C1973" s="24"/>
      <c r="D1973" s="24"/>
    </row>
    <row r="1974" spans="1:4" s="4" customFormat="1" x14ac:dyDescent="0.2">
      <c r="A1974" s="22" t="s">
        <v>243</v>
      </c>
      <c r="B1974" s="25"/>
      <c r="C1974" s="24"/>
      <c r="D1974" s="24"/>
    </row>
    <row r="1975" spans="1:4" s="4" customFormat="1" x14ac:dyDescent="0.2">
      <c r="A1975" s="22" t="s">
        <v>377</v>
      </c>
      <c r="B1975" s="25"/>
      <c r="C1975" s="24"/>
      <c r="D1975" s="24"/>
    </row>
    <row r="1976" spans="1:4" s="4" customFormat="1" x14ac:dyDescent="0.2">
      <c r="A1976" s="22" t="s">
        <v>525</v>
      </c>
      <c r="B1976" s="25"/>
      <c r="C1976" s="24"/>
      <c r="D1976" s="24"/>
    </row>
    <row r="1977" spans="1:4" s="4" customFormat="1" x14ac:dyDescent="0.2">
      <c r="A1977" s="22"/>
      <c r="B1977" s="53"/>
      <c r="C1977" s="41"/>
      <c r="D1977" s="41"/>
    </row>
    <row r="1978" spans="1:4" s="4" customFormat="1" x14ac:dyDescent="0.2">
      <c r="A1978" s="20">
        <v>410000</v>
      </c>
      <c r="B1978" s="21" t="s">
        <v>87</v>
      </c>
      <c r="C1978" s="19">
        <f>C1979+C1984</f>
        <v>1596800</v>
      </c>
      <c r="D1978" s="19">
        <f>D1979+D1984</f>
        <v>0</v>
      </c>
    </row>
    <row r="1979" spans="1:4" s="4" customFormat="1" x14ac:dyDescent="0.2">
      <c r="A1979" s="20">
        <v>411000</v>
      </c>
      <c r="B1979" s="21" t="s">
        <v>201</v>
      </c>
      <c r="C1979" s="19">
        <f>SUM(C1980:C1983)</f>
        <v>1300700</v>
      </c>
      <c r="D1979" s="19">
        <f>SUM(D1980:D1983)</f>
        <v>0</v>
      </c>
    </row>
    <row r="1980" spans="1:4" s="4" customFormat="1" x14ac:dyDescent="0.2">
      <c r="A1980" s="22">
        <v>411100</v>
      </c>
      <c r="B1980" s="23" t="s">
        <v>88</v>
      </c>
      <c r="C1980" s="32">
        <v>1194800</v>
      </c>
      <c r="D1980" s="32">
        <v>0</v>
      </c>
    </row>
    <row r="1981" spans="1:4" s="4" customFormat="1" x14ac:dyDescent="0.2">
      <c r="A1981" s="22">
        <v>411200</v>
      </c>
      <c r="B1981" s="23" t="s">
        <v>214</v>
      </c>
      <c r="C1981" s="32">
        <v>63600</v>
      </c>
      <c r="D1981" s="32">
        <v>0</v>
      </c>
    </row>
    <row r="1982" spans="1:4" s="4" customFormat="1" ht="40.5" x14ac:dyDescent="0.2">
      <c r="A1982" s="22">
        <v>411300</v>
      </c>
      <c r="B1982" s="23" t="s">
        <v>89</v>
      </c>
      <c r="C1982" s="32">
        <v>8300</v>
      </c>
      <c r="D1982" s="32">
        <v>0</v>
      </c>
    </row>
    <row r="1983" spans="1:4" s="4" customFormat="1" x14ac:dyDescent="0.2">
      <c r="A1983" s="22">
        <v>411400</v>
      </c>
      <c r="B1983" s="23" t="s">
        <v>90</v>
      </c>
      <c r="C1983" s="32">
        <v>34000</v>
      </c>
      <c r="D1983" s="32">
        <v>0</v>
      </c>
    </row>
    <row r="1984" spans="1:4" s="4" customFormat="1" x14ac:dyDescent="0.2">
      <c r="A1984" s="20">
        <v>412000</v>
      </c>
      <c r="B1984" s="25" t="s">
        <v>206</v>
      </c>
      <c r="C1984" s="19">
        <f>SUM(C1985:C1993)</f>
        <v>296100</v>
      </c>
      <c r="D1984" s="19">
        <f>SUM(D1985:D1993)</f>
        <v>0</v>
      </c>
    </row>
    <row r="1985" spans="1:4" s="4" customFormat="1" x14ac:dyDescent="0.2">
      <c r="A1985" s="22">
        <v>412200</v>
      </c>
      <c r="B1985" s="23" t="s">
        <v>215</v>
      </c>
      <c r="C1985" s="32">
        <v>106400</v>
      </c>
      <c r="D1985" s="32">
        <v>0</v>
      </c>
    </row>
    <row r="1986" spans="1:4" s="4" customFormat="1" x14ac:dyDescent="0.2">
      <c r="A1986" s="22">
        <v>412300</v>
      </c>
      <c r="B1986" s="23" t="s">
        <v>92</v>
      </c>
      <c r="C1986" s="32">
        <v>10000</v>
      </c>
      <c r="D1986" s="32">
        <v>0</v>
      </c>
    </row>
    <row r="1987" spans="1:4" s="4" customFormat="1" x14ac:dyDescent="0.2">
      <c r="A1987" s="22">
        <v>412500</v>
      </c>
      <c r="B1987" s="23" t="s">
        <v>94</v>
      </c>
      <c r="C1987" s="32">
        <v>7000</v>
      </c>
      <c r="D1987" s="32">
        <v>0</v>
      </c>
    </row>
    <row r="1988" spans="1:4" s="4" customFormat="1" x14ac:dyDescent="0.2">
      <c r="A1988" s="22">
        <v>412600</v>
      </c>
      <c r="B1988" s="23" t="s">
        <v>216</v>
      </c>
      <c r="C1988" s="32">
        <v>4999.9999999999991</v>
      </c>
      <c r="D1988" s="32">
        <v>0</v>
      </c>
    </row>
    <row r="1989" spans="1:4" s="4" customFormat="1" x14ac:dyDescent="0.2">
      <c r="A1989" s="22">
        <v>412700</v>
      </c>
      <c r="B1989" s="23" t="s">
        <v>203</v>
      </c>
      <c r="C1989" s="32">
        <v>160000</v>
      </c>
      <c r="D1989" s="32">
        <v>0</v>
      </c>
    </row>
    <row r="1990" spans="1:4" s="4" customFormat="1" x14ac:dyDescent="0.2">
      <c r="A1990" s="22">
        <v>412900</v>
      </c>
      <c r="B1990" s="23" t="s">
        <v>311</v>
      </c>
      <c r="C1990" s="32">
        <v>400</v>
      </c>
      <c r="D1990" s="32">
        <v>0</v>
      </c>
    </row>
    <row r="1991" spans="1:4" s="4" customFormat="1" x14ac:dyDescent="0.2">
      <c r="A1991" s="22">
        <v>412900</v>
      </c>
      <c r="B1991" s="27" t="s">
        <v>312</v>
      </c>
      <c r="C1991" s="32">
        <v>300</v>
      </c>
      <c r="D1991" s="32">
        <v>0</v>
      </c>
    </row>
    <row r="1992" spans="1:4" s="4" customFormat="1" x14ac:dyDescent="0.2">
      <c r="A1992" s="22">
        <v>412900</v>
      </c>
      <c r="B1992" s="27" t="s">
        <v>313</v>
      </c>
      <c r="C1992" s="32">
        <v>1999.9999999999995</v>
      </c>
      <c r="D1992" s="32">
        <v>0</v>
      </c>
    </row>
    <row r="1993" spans="1:4" s="4" customFormat="1" x14ac:dyDescent="0.2">
      <c r="A1993" s="22">
        <v>412900</v>
      </c>
      <c r="B1993" s="27" t="s">
        <v>295</v>
      </c>
      <c r="C1993" s="32">
        <v>5000</v>
      </c>
      <c r="D1993" s="32">
        <v>0</v>
      </c>
    </row>
    <row r="1994" spans="1:4" s="29" customFormat="1" x14ac:dyDescent="0.2">
      <c r="A1994" s="20">
        <v>630000</v>
      </c>
      <c r="B1994" s="25" t="s">
        <v>191</v>
      </c>
      <c r="C1994" s="19">
        <f>C1995+0</f>
        <v>0</v>
      </c>
      <c r="D1994" s="19">
        <f>D1995+0</f>
        <v>10000</v>
      </c>
    </row>
    <row r="1995" spans="1:4" s="29" customFormat="1" x14ac:dyDescent="0.2">
      <c r="A1995" s="20">
        <v>631000</v>
      </c>
      <c r="B1995" s="25" t="s">
        <v>125</v>
      </c>
      <c r="C1995" s="19">
        <f>0+C1996</f>
        <v>0</v>
      </c>
      <c r="D1995" s="19">
        <f>0+D1996</f>
        <v>10000</v>
      </c>
    </row>
    <row r="1996" spans="1:4" s="4" customFormat="1" x14ac:dyDescent="0.2">
      <c r="A1996" s="30">
        <v>631200</v>
      </c>
      <c r="B1996" s="23" t="s">
        <v>194</v>
      </c>
      <c r="C1996" s="32">
        <v>0</v>
      </c>
      <c r="D1996" s="24">
        <v>10000</v>
      </c>
    </row>
    <row r="1997" spans="1:4" s="4" customFormat="1" x14ac:dyDescent="0.2">
      <c r="A1997" s="63"/>
      <c r="B1997" s="57" t="s">
        <v>230</v>
      </c>
      <c r="C1997" s="61">
        <f>C1978+0+C1994</f>
        <v>1596800</v>
      </c>
      <c r="D1997" s="61">
        <f>D1978+0+D1994</f>
        <v>10000</v>
      </c>
    </row>
    <row r="1998" spans="1:4" s="4" customFormat="1" x14ac:dyDescent="0.2">
      <c r="A1998" s="40"/>
      <c r="B1998" s="18"/>
      <c r="C1998" s="41"/>
      <c r="D1998" s="41"/>
    </row>
    <row r="1999" spans="1:4" s="4" customFormat="1" x14ac:dyDescent="0.2">
      <c r="A1999" s="17"/>
      <c r="B1999" s="18"/>
      <c r="C1999" s="24"/>
      <c r="D1999" s="24"/>
    </row>
    <row r="2000" spans="1:4" s="4" customFormat="1" x14ac:dyDescent="0.2">
      <c r="A2000" s="22" t="s">
        <v>613</v>
      </c>
      <c r="B2000" s="25"/>
      <c r="C2000" s="24"/>
      <c r="D2000" s="24"/>
    </row>
    <row r="2001" spans="1:4" s="4" customFormat="1" x14ac:dyDescent="0.2">
      <c r="A2001" s="22" t="s">
        <v>243</v>
      </c>
      <c r="B2001" s="25"/>
      <c r="C2001" s="24"/>
      <c r="D2001" s="24"/>
    </row>
    <row r="2002" spans="1:4" s="4" customFormat="1" x14ac:dyDescent="0.2">
      <c r="A2002" s="22" t="s">
        <v>378</v>
      </c>
      <c r="B2002" s="25"/>
      <c r="C2002" s="24"/>
      <c r="D2002" s="24"/>
    </row>
    <row r="2003" spans="1:4" s="4" customFormat="1" x14ac:dyDescent="0.2">
      <c r="A2003" s="22" t="s">
        <v>525</v>
      </c>
      <c r="B2003" s="25"/>
      <c r="C2003" s="24"/>
      <c r="D2003" s="24"/>
    </row>
    <row r="2004" spans="1:4" s="4" customFormat="1" x14ac:dyDescent="0.2">
      <c r="A2004" s="22"/>
      <c r="B2004" s="53"/>
      <c r="C2004" s="41"/>
      <c r="D2004" s="41"/>
    </row>
    <row r="2005" spans="1:4" s="4" customFormat="1" x14ac:dyDescent="0.2">
      <c r="A2005" s="20">
        <v>410000</v>
      </c>
      <c r="B2005" s="21" t="s">
        <v>87</v>
      </c>
      <c r="C2005" s="19">
        <f>C2006+C2011</f>
        <v>1051700</v>
      </c>
      <c r="D2005" s="19">
        <f>D2006+D2011</f>
        <v>0</v>
      </c>
    </row>
    <row r="2006" spans="1:4" s="4" customFormat="1" x14ac:dyDescent="0.2">
      <c r="A2006" s="20">
        <v>411000</v>
      </c>
      <c r="B2006" s="21" t="s">
        <v>201</v>
      </c>
      <c r="C2006" s="19">
        <f>SUM(C2007:C2010)</f>
        <v>922400</v>
      </c>
      <c r="D2006" s="19">
        <f>SUM(D2007:D2010)</f>
        <v>0</v>
      </c>
    </row>
    <row r="2007" spans="1:4" s="4" customFormat="1" x14ac:dyDescent="0.2">
      <c r="A2007" s="22">
        <v>411100</v>
      </c>
      <c r="B2007" s="23" t="s">
        <v>88</v>
      </c>
      <c r="C2007" s="32">
        <v>870300</v>
      </c>
      <c r="D2007" s="32">
        <v>0</v>
      </c>
    </row>
    <row r="2008" spans="1:4" s="4" customFormat="1" x14ac:dyDescent="0.2">
      <c r="A2008" s="22">
        <v>411200</v>
      </c>
      <c r="B2008" s="23" t="s">
        <v>214</v>
      </c>
      <c r="C2008" s="32">
        <v>29000</v>
      </c>
      <c r="D2008" s="32">
        <v>0</v>
      </c>
    </row>
    <row r="2009" spans="1:4" s="4" customFormat="1" ht="40.5" x14ac:dyDescent="0.2">
      <c r="A2009" s="22">
        <v>411300</v>
      </c>
      <c r="B2009" s="23" t="s">
        <v>89</v>
      </c>
      <c r="C2009" s="32">
        <v>12000</v>
      </c>
      <c r="D2009" s="32">
        <v>0</v>
      </c>
    </row>
    <row r="2010" spans="1:4" s="4" customFormat="1" x14ac:dyDescent="0.2">
      <c r="A2010" s="22">
        <v>411400</v>
      </c>
      <c r="B2010" s="23" t="s">
        <v>90</v>
      </c>
      <c r="C2010" s="32">
        <v>11100.000000000036</v>
      </c>
      <c r="D2010" s="32">
        <v>0</v>
      </c>
    </row>
    <row r="2011" spans="1:4" s="4" customFormat="1" x14ac:dyDescent="0.2">
      <c r="A2011" s="20">
        <v>412000</v>
      </c>
      <c r="B2011" s="25" t="s">
        <v>206</v>
      </c>
      <c r="C2011" s="19">
        <f>SUM(C2012:C2020)</f>
        <v>129300</v>
      </c>
      <c r="D2011" s="19">
        <f>SUM(D2012:D2020)</f>
        <v>0</v>
      </c>
    </row>
    <row r="2012" spans="1:4" s="4" customFormat="1" x14ac:dyDescent="0.2">
      <c r="A2012" s="22">
        <v>412200</v>
      </c>
      <c r="B2012" s="23" t="s">
        <v>215</v>
      </c>
      <c r="C2012" s="32">
        <v>43100</v>
      </c>
      <c r="D2012" s="32">
        <v>0</v>
      </c>
    </row>
    <row r="2013" spans="1:4" s="4" customFormat="1" x14ac:dyDescent="0.2">
      <c r="A2013" s="22">
        <v>412300</v>
      </c>
      <c r="B2013" s="23" t="s">
        <v>92</v>
      </c>
      <c r="C2013" s="32">
        <v>8200</v>
      </c>
      <c r="D2013" s="32">
        <v>0</v>
      </c>
    </row>
    <row r="2014" spans="1:4" s="4" customFormat="1" x14ac:dyDescent="0.2">
      <c r="A2014" s="22">
        <v>412500</v>
      </c>
      <c r="B2014" s="23" t="s">
        <v>94</v>
      </c>
      <c r="C2014" s="32">
        <v>3000</v>
      </c>
      <c r="D2014" s="32">
        <v>0</v>
      </c>
    </row>
    <row r="2015" spans="1:4" s="4" customFormat="1" x14ac:dyDescent="0.2">
      <c r="A2015" s="22">
        <v>412600</v>
      </c>
      <c r="B2015" s="23" t="s">
        <v>216</v>
      </c>
      <c r="C2015" s="32">
        <v>7999.9999999999964</v>
      </c>
      <c r="D2015" s="32">
        <v>0</v>
      </c>
    </row>
    <row r="2016" spans="1:4" s="4" customFormat="1" x14ac:dyDescent="0.2">
      <c r="A2016" s="22">
        <v>412700</v>
      </c>
      <c r="B2016" s="23" t="s">
        <v>203</v>
      </c>
      <c r="C2016" s="32">
        <v>58100</v>
      </c>
      <c r="D2016" s="32">
        <v>0</v>
      </c>
    </row>
    <row r="2017" spans="1:4" s="4" customFormat="1" x14ac:dyDescent="0.2">
      <c r="A2017" s="22">
        <v>412900</v>
      </c>
      <c r="B2017" s="27" t="s">
        <v>293</v>
      </c>
      <c r="C2017" s="32">
        <v>4400</v>
      </c>
      <c r="D2017" s="32">
        <v>0</v>
      </c>
    </row>
    <row r="2018" spans="1:4" s="4" customFormat="1" x14ac:dyDescent="0.2">
      <c r="A2018" s="22">
        <v>412900</v>
      </c>
      <c r="B2018" s="27" t="s">
        <v>312</v>
      </c>
      <c r="C2018" s="32">
        <v>500</v>
      </c>
      <c r="D2018" s="32">
        <v>0</v>
      </c>
    </row>
    <row r="2019" spans="1:4" s="4" customFormat="1" x14ac:dyDescent="0.2">
      <c r="A2019" s="22">
        <v>412900</v>
      </c>
      <c r="B2019" s="27" t="s">
        <v>313</v>
      </c>
      <c r="C2019" s="32">
        <v>2000</v>
      </c>
      <c r="D2019" s="32">
        <v>0</v>
      </c>
    </row>
    <row r="2020" spans="1:4" s="4" customFormat="1" x14ac:dyDescent="0.2">
      <c r="A2020" s="22">
        <v>412900</v>
      </c>
      <c r="B2020" s="23" t="s">
        <v>295</v>
      </c>
      <c r="C2020" s="32">
        <v>2000</v>
      </c>
      <c r="D2020" s="32">
        <v>0</v>
      </c>
    </row>
    <row r="2021" spans="1:4" s="29" customFormat="1" x14ac:dyDescent="0.2">
      <c r="A2021" s="20">
        <v>510000</v>
      </c>
      <c r="B2021" s="25" t="s">
        <v>152</v>
      </c>
      <c r="C2021" s="19">
        <f>C2022+C2024</f>
        <v>2500</v>
      </c>
      <c r="D2021" s="19">
        <f>D2022+D2024</f>
        <v>0</v>
      </c>
    </row>
    <row r="2022" spans="1:4" s="29" customFormat="1" x14ac:dyDescent="0.2">
      <c r="A2022" s="20">
        <v>511000</v>
      </c>
      <c r="B2022" s="25" t="s">
        <v>153</v>
      </c>
      <c r="C2022" s="19">
        <f>C2023+0</f>
        <v>2000</v>
      </c>
      <c r="D2022" s="19">
        <f>D2023+0</f>
        <v>0</v>
      </c>
    </row>
    <row r="2023" spans="1:4" s="4" customFormat="1" x14ac:dyDescent="0.2">
      <c r="A2023" s="22">
        <v>511300</v>
      </c>
      <c r="B2023" s="23" t="s">
        <v>156</v>
      </c>
      <c r="C2023" s="32">
        <v>2000</v>
      </c>
      <c r="D2023" s="32">
        <v>0</v>
      </c>
    </row>
    <row r="2024" spans="1:4" s="29" customFormat="1" x14ac:dyDescent="0.2">
      <c r="A2024" s="20">
        <v>516000</v>
      </c>
      <c r="B2024" s="25" t="s">
        <v>163</v>
      </c>
      <c r="C2024" s="19">
        <f t="shared" ref="C2024" si="282">C2025</f>
        <v>500</v>
      </c>
      <c r="D2024" s="19">
        <f t="shared" ref="D2024" si="283">D2025</f>
        <v>0</v>
      </c>
    </row>
    <row r="2025" spans="1:4" s="4" customFormat="1" x14ac:dyDescent="0.2">
      <c r="A2025" s="22">
        <v>516100</v>
      </c>
      <c r="B2025" s="23" t="s">
        <v>163</v>
      </c>
      <c r="C2025" s="32">
        <v>500</v>
      </c>
      <c r="D2025" s="32">
        <v>0</v>
      </c>
    </row>
    <row r="2026" spans="1:4" s="29" customFormat="1" x14ac:dyDescent="0.2">
      <c r="A2026" s="20">
        <v>630000</v>
      </c>
      <c r="B2026" s="25" t="s">
        <v>191</v>
      </c>
      <c r="C2026" s="19">
        <f>C2027+C2029</f>
        <v>13500</v>
      </c>
      <c r="D2026" s="19">
        <f>D2027+D2029</f>
        <v>2000</v>
      </c>
    </row>
    <row r="2027" spans="1:4" s="29" customFormat="1" x14ac:dyDescent="0.2">
      <c r="A2027" s="20">
        <v>631000</v>
      </c>
      <c r="B2027" s="25" t="s">
        <v>125</v>
      </c>
      <c r="C2027" s="19">
        <f>0+C2028</f>
        <v>0</v>
      </c>
      <c r="D2027" s="19">
        <f>0+D2028</f>
        <v>2000</v>
      </c>
    </row>
    <row r="2028" spans="1:4" s="4" customFormat="1" x14ac:dyDescent="0.2">
      <c r="A2028" s="30">
        <v>631200</v>
      </c>
      <c r="B2028" s="23" t="s">
        <v>194</v>
      </c>
      <c r="C2028" s="32">
        <v>0</v>
      </c>
      <c r="D2028" s="24">
        <v>2000</v>
      </c>
    </row>
    <row r="2029" spans="1:4" s="29" customFormat="1" x14ac:dyDescent="0.2">
      <c r="A2029" s="20">
        <v>638000</v>
      </c>
      <c r="B2029" s="25" t="s">
        <v>126</v>
      </c>
      <c r="C2029" s="19">
        <f t="shared" ref="C2029" si="284">C2030</f>
        <v>13500</v>
      </c>
      <c r="D2029" s="19">
        <f t="shared" ref="D2029" si="285">D2030</f>
        <v>0</v>
      </c>
    </row>
    <row r="2030" spans="1:4" s="4" customFormat="1" x14ac:dyDescent="0.2">
      <c r="A2030" s="22">
        <v>638100</v>
      </c>
      <c r="B2030" s="23" t="s">
        <v>196</v>
      </c>
      <c r="C2030" s="32">
        <v>13500</v>
      </c>
      <c r="D2030" s="32">
        <v>0</v>
      </c>
    </row>
    <row r="2031" spans="1:4" s="4" customFormat="1" x14ac:dyDescent="0.2">
      <c r="A2031" s="63"/>
      <c r="B2031" s="57" t="s">
        <v>230</v>
      </c>
      <c r="C2031" s="61">
        <f>C2005+C2021+C2026</f>
        <v>1067700</v>
      </c>
      <c r="D2031" s="61">
        <f>D2005+D2021+D2026</f>
        <v>2000</v>
      </c>
    </row>
    <row r="2032" spans="1:4" s="4" customFormat="1" x14ac:dyDescent="0.2">
      <c r="A2032" s="14"/>
      <c r="B2032" s="23"/>
      <c r="C2032" s="24"/>
      <c r="D2032" s="24"/>
    </row>
    <row r="2033" spans="1:4" s="4" customFormat="1" x14ac:dyDescent="0.2">
      <c r="A2033" s="17"/>
      <c r="B2033" s="18"/>
      <c r="C2033" s="24"/>
      <c r="D2033" s="24"/>
    </row>
    <row r="2034" spans="1:4" s="4" customFormat="1" x14ac:dyDescent="0.2">
      <c r="A2034" s="22" t="s">
        <v>614</v>
      </c>
      <c r="B2034" s="25"/>
      <c r="C2034" s="24"/>
      <c r="D2034" s="24"/>
    </row>
    <row r="2035" spans="1:4" s="4" customFormat="1" x14ac:dyDescent="0.2">
      <c r="A2035" s="22" t="s">
        <v>243</v>
      </c>
      <c r="B2035" s="25"/>
      <c r="C2035" s="24"/>
      <c r="D2035" s="24"/>
    </row>
    <row r="2036" spans="1:4" s="4" customFormat="1" x14ac:dyDescent="0.2">
      <c r="A2036" s="22" t="s">
        <v>379</v>
      </c>
      <c r="B2036" s="25"/>
      <c r="C2036" s="24"/>
      <c r="D2036" s="24"/>
    </row>
    <row r="2037" spans="1:4" s="4" customFormat="1" x14ac:dyDescent="0.2">
      <c r="A2037" s="22" t="s">
        <v>525</v>
      </c>
      <c r="B2037" s="25"/>
      <c r="C2037" s="24"/>
      <c r="D2037" s="24"/>
    </row>
    <row r="2038" spans="1:4" s="4" customFormat="1" x14ac:dyDescent="0.2">
      <c r="A2038" s="22"/>
      <c r="B2038" s="53"/>
      <c r="C2038" s="41"/>
      <c r="D2038" s="41"/>
    </row>
    <row r="2039" spans="1:4" s="4" customFormat="1" x14ac:dyDescent="0.2">
      <c r="A2039" s="20">
        <v>410000</v>
      </c>
      <c r="B2039" s="21" t="s">
        <v>87</v>
      </c>
      <c r="C2039" s="19">
        <f>C2040+C2045+C2058</f>
        <v>8812100</v>
      </c>
      <c r="D2039" s="19">
        <f>D2040+D2045+D2058</f>
        <v>250000</v>
      </c>
    </row>
    <row r="2040" spans="1:4" s="4" customFormat="1" x14ac:dyDescent="0.2">
      <c r="A2040" s="20">
        <v>411000</v>
      </c>
      <c r="B2040" s="21" t="s">
        <v>201</v>
      </c>
      <c r="C2040" s="19">
        <f>SUM(C2041:C2044)</f>
        <v>7859100</v>
      </c>
      <c r="D2040" s="19">
        <f>SUM(D2041:D2044)</f>
        <v>0</v>
      </c>
    </row>
    <row r="2041" spans="1:4" s="4" customFormat="1" x14ac:dyDescent="0.2">
      <c r="A2041" s="22">
        <v>411100</v>
      </c>
      <c r="B2041" s="23" t="s">
        <v>88</v>
      </c>
      <c r="C2041" s="32">
        <v>7260000</v>
      </c>
      <c r="D2041" s="32">
        <v>0</v>
      </c>
    </row>
    <row r="2042" spans="1:4" s="4" customFormat="1" x14ac:dyDescent="0.2">
      <c r="A2042" s="22">
        <v>411200</v>
      </c>
      <c r="B2042" s="23" t="s">
        <v>214</v>
      </c>
      <c r="C2042" s="32">
        <v>209100</v>
      </c>
      <c r="D2042" s="32">
        <v>0</v>
      </c>
    </row>
    <row r="2043" spans="1:4" s="4" customFormat="1" ht="40.5" x14ac:dyDescent="0.2">
      <c r="A2043" s="22">
        <v>411300</v>
      </c>
      <c r="B2043" s="23" t="s">
        <v>89</v>
      </c>
      <c r="C2043" s="32">
        <v>300000</v>
      </c>
      <c r="D2043" s="32">
        <v>0</v>
      </c>
    </row>
    <row r="2044" spans="1:4" s="4" customFormat="1" x14ac:dyDescent="0.2">
      <c r="A2044" s="22">
        <v>411400</v>
      </c>
      <c r="B2044" s="23" t="s">
        <v>90</v>
      </c>
      <c r="C2044" s="32">
        <v>90000</v>
      </c>
      <c r="D2044" s="32">
        <v>0</v>
      </c>
    </row>
    <row r="2045" spans="1:4" s="4" customFormat="1" x14ac:dyDescent="0.2">
      <c r="A2045" s="20">
        <v>412000</v>
      </c>
      <c r="B2045" s="25" t="s">
        <v>206</v>
      </c>
      <c r="C2045" s="19">
        <f>SUM(C2046:C2057)</f>
        <v>924000</v>
      </c>
      <c r="D2045" s="19">
        <f>SUM(D2046:D2057)</f>
        <v>250000</v>
      </c>
    </row>
    <row r="2046" spans="1:4" s="4" customFormat="1" x14ac:dyDescent="0.2">
      <c r="A2046" s="30">
        <v>412100</v>
      </c>
      <c r="B2046" s="23" t="s">
        <v>91</v>
      </c>
      <c r="C2046" s="32">
        <v>0</v>
      </c>
      <c r="D2046" s="24">
        <v>7000</v>
      </c>
    </row>
    <row r="2047" spans="1:4" s="4" customFormat="1" x14ac:dyDescent="0.2">
      <c r="A2047" s="22">
        <v>412200</v>
      </c>
      <c r="B2047" s="23" t="s">
        <v>215</v>
      </c>
      <c r="C2047" s="32">
        <v>470000</v>
      </c>
      <c r="D2047" s="24">
        <v>97000</v>
      </c>
    </row>
    <row r="2048" spans="1:4" s="4" customFormat="1" x14ac:dyDescent="0.2">
      <c r="A2048" s="22">
        <v>412300</v>
      </c>
      <c r="B2048" s="23" t="s">
        <v>92</v>
      </c>
      <c r="C2048" s="32">
        <v>65000</v>
      </c>
      <c r="D2048" s="24">
        <v>1500</v>
      </c>
    </row>
    <row r="2049" spans="1:4" s="4" customFormat="1" x14ac:dyDescent="0.2">
      <c r="A2049" s="22">
        <v>412400</v>
      </c>
      <c r="B2049" s="23" t="s">
        <v>93</v>
      </c>
      <c r="C2049" s="32">
        <v>80000</v>
      </c>
      <c r="D2049" s="24">
        <v>11000</v>
      </c>
    </row>
    <row r="2050" spans="1:4" s="4" customFormat="1" x14ac:dyDescent="0.2">
      <c r="A2050" s="22">
        <v>412500</v>
      </c>
      <c r="B2050" s="23" t="s">
        <v>94</v>
      </c>
      <c r="C2050" s="32">
        <v>51000</v>
      </c>
      <c r="D2050" s="24">
        <v>23000</v>
      </c>
    </row>
    <row r="2051" spans="1:4" s="4" customFormat="1" x14ac:dyDescent="0.2">
      <c r="A2051" s="22">
        <v>412600</v>
      </c>
      <c r="B2051" s="23" t="s">
        <v>216</v>
      </c>
      <c r="C2051" s="32">
        <v>60000</v>
      </c>
      <c r="D2051" s="24">
        <v>5000</v>
      </c>
    </row>
    <row r="2052" spans="1:4" s="4" customFormat="1" x14ac:dyDescent="0.2">
      <c r="A2052" s="22">
        <v>412700</v>
      </c>
      <c r="B2052" s="23" t="s">
        <v>203</v>
      </c>
      <c r="C2052" s="32">
        <v>125000</v>
      </c>
      <c r="D2052" s="24">
        <v>23000</v>
      </c>
    </row>
    <row r="2053" spans="1:4" s="4" customFormat="1" x14ac:dyDescent="0.2">
      <c r="A2053" s="22">
        <v>412800</v>
      </c>
      <c r="B2053" s="23" t="s">
        <v>217</v>
      </c>
      <c r="C2053" s="32">
        <v>0</v>
      </c>
      <c r="D2053" s="24">
        <v>2000</v>
      </c>
    </row>
    <row r="2054" spans="1:4" s="4" customFormat="1" x14ac:dyDescent="0.2">
      <c r="A2054" s="22">
        <v>412900</v>
      </c>
      <c r="B2054" s="27" t="s">
        <v>293</v>
      </c>
      <c r="C2054" s="32">
        <v>55500</v>
      </c>
      <c r="D2054" s="32">
        <v>0</v>
      </c>
    </row>
    <row r="2055" spans="1:4" s="4" customFormat="1" x14ac:dyDescent="0.2">
      <c r="A2055" s="22">
        <v>412900</v>
      </c>
      <c r="B2055" s="27" t="s">
        <v>312</v>
      </c>
      <c r="C2055" s="32">
        <v>5500</v>
      </c>
      <c r="D2055" s="32">
        <v>0</v>
      </c>
    </row>
    <row r="2056" spans="1:4" s="4" customFormat="1" x14ac:dyDescent="0.2">
      <c r="A2056" s="22">
        <v>412900</v>
      </c>
      <c r="B2056" s="27" t="s">
        <v>313</v>
      </c>
      <c r="C2056" s="32">
        <v>10000</v>
      </c>
      <c r="D2056" s="32">
        <v>0</v>
      </c>
    </row>
    <row r="2057" spans="1:4" s="4" customFormat="1" x14ac:dyDescent="0.2">
      <c r="A2057" s="22">
        <v>412900</v>
      </c>
      <c r="B2057" s="23" t="s">
        <v>295</v>
      </c>
      <c r="C2057" s="32">
        <v>1999.9999999999995</v>
      </c>
      <c r="D2057" s="24">
        <v>80500</v>
      </c>
    </row>
    <row r="2058" spans="1:4" s="29" customFormat="1" ht="40.5" x14ac:dyDescent="0.2">
      <c r="A2058" s="20">
        <v>418000</v>
      </c>
      <c r="B2058" s="25" t="s">
        <v>210</v>
      </c>
      <c r="C2058" s="19">
        <f t="shared" ref="C2058" si="286">C2059</f>
        <v>29000</v>
      </c>
      <c r="D2058" s="19">
        <f t="shared" ref="D2058" si="287">D2059</f>
        <v>0</v>
      </c>
    </row>
    <row r="2059" spans="1:4" s="4" customFormat="1" x14ac:dyDescent="0.2">
      <c r="A2059" s="22">
        <v>418400</v>
      </c>
      <c r="B2059" s="23" t="s">
        <v>147</v>
      </c>
      <c r="C2059" s="32">
        <v>29000</v>
      </c>
      <c r="D2059" s="32">
        <v>0</v>
      </c>
    </row>
    <row r="2060" spans="1:4" s="4" customFormat="1" x14ac:dyDescent="0.2">
      <c r="A2060" s="20">
        <v>510000</v>
      </c>
      <c r="B2060" s="25" t="s">
        <v>152</v>
      </c>
      <c r="C2060" s="19">
        <f>C2061+C2065+0</f>
        <v>930000</v>
      </c>
      <c r="D2060" s="19">
        <f>D2061+D2065+0</f>
        <v>677000</v>
      </c>
    </row>
    <row r="2061" spans="1:4" s="4" customFormat="1" x14ac:dyDescent="0.2">
      <c r="A2061" s="20">
        <v>511000</v>
      </c>
      <c r="B2061" s="25" t="s">
        <v>153</v>
      </c>
      <c r="C2061" s="19">
        <f>SUM(C2062:C2063)</f>
        <v>80000</v>
      </c>
      <c r="D2061" s="19">
        <f>SUM(D2062:D2064)</f>
        <v>53200</v>
      </c>
    </row>
    <row r="2062" spans="1:4" s="4" customFormat="1" x14ac:dyDescent="0.2">
      <c r="A2062" s="22">
        <v>511200</v>
      </c>
      <c r="B2062" s="23" t="s">
        <v>155</v>
      </c>
      <c r="C2062" s="32">
        <v>50000</v>
      </c>
      <c r="D2062" s="32">
        <v>0</v>
      </c>
    </row>
    <row r="2063" spans="1:4" s="4" customFormat="1" x14ac:dyDescent="0.2">
      <c r="A2063" s="22">
        <v>511300</v>
      </c>
      <c r="B2063" s="23" t="s">
        <v>156</v>
      </c>
      <c r="C2063" s="32">
        <v>30000</v>
      </c>
      <c r="D2063" s="24">
        <v>23200</v>
      </c>
    </row>
    <row r="2064" spans="1:4" s="4" customFormat="1" x14ac:dyDescent="0.2">
      <c r="A2064" s="22">
        <v>511500</v>
      </c>
      <c r="B2064" s="23" t="s">
        <v>222</v>
      </c>
      <c r="C2064" s="32">
        <v>0</v>
      </c>
      <c r="D2064" s="24">
        <v>30000</v>
      </c>
    </row>
    <row r="2065" spans="1:4" s="29" customFormat="1" x14ac:dyDescent="0.2">
      <c r="A2065" s="20">
        <v>516000</v>
      </c>
      <c r="B2065" s="25" t="s">
        <v>163</v>
      </c>
      <c r="C2065" s="19">
        <f t="shared" ref="C2065" si="288">C2066</f>
        <v>850000</v>
      </c>
      <c r="D2065" s="19">
        <f t="shared" ref="D2065" si="289">D2066</f>
        <v>623800</v>
      </c>
    </row>
    <row r="2066" spans="1:4" s="4" customFormat="1" x14ac:dyDescent="0.2">
      <c r="A2066" s="22">
        <v>516100</v>
      </c>
      <c r="B2066" s="23" t="s">
        <v>163</v>
      </c>
      <c r="C2066" s="32">
        <v>850000</v>
      </c>
      <c r="D2066" s="24">
        <v>623800</v>
      </c>
    </row>
    <row r="2067" spans="1:4" s="29" customFormat="1" ht="40.5" x14ac:dyDescent="0.2">
      <c r="A2067" s="20">
        <v>580000</v>
      </c>
      <c r="B2067" s="25" t="s">
        <v>165</v>
      </c>
      <c r="C2067" s="19">
        <f t="shared" ref="C2067:C2068" si="290">C2068</f>
        <v>170000</v>
      </c>
      <c r="D2067" s="19">
        <f t="shared" ref="D2067:D2068" si="291">D2068</f>
        <v>0</v>
      </c>
    </row>
    <row r="2068" spans="1:4" s="29" customFormat="1" x14ac:dyDescent="0.2">
      <c r="A2068" s="20">
        <v>581000</v>
      </c>
      <c r="B2068" s="25" t="s">
        <v>166</v>
      </c>
      <c r="C2068" s="19">
        <f t="shared" si="290"/>
        <v>170000</v>
      </c>
      <c r="D2068" s="19">
        <f t="shared" si="291"/>
        <v>0</v>
      </c>
    </row>
    <row r="2069" spans="1:4" s="4" customFormat="1" ht="40.5" x14ac:dyDescent="0.2">
      <c r="A2069" s="22">
        <v>581200</v>
      </c>
      <c r="B2069" s="23" t="s">
        <v>167</v>
      </c>
      <c r="C2069" s="32">
        <v>170000</v>
      </c>
      <c r="D2069" s="32">
        <v>0</v>
      </c>
    </row>
    <row r="2070" spans="1:4" s="29" customFormat="1" x14ac:dyDescent="0.2">
      <c r="A2070" s="20">
        <v>630000</v>
      </c>
      <c r="B2070" s="25" t="s">
        <v>191</v>
      </c>
      <c r="C2070" s="19">
        <f>C2071+C2073</f>
        <v>121999.99999999999</v>
      </c>
      <c r="D2070" s="19">
        <f>D2071+D2073</f>
        <v>131000</v>
      </c>
    </row>
    <row r="2071" spans="1:4" s="29" customFormat="1" x14ac:dyDescent="0.2">
      <c r="A2071" s="20">
        <v>631000</v>
      </c>
      <c r="B2071" s="25" t="s">
        <v>125</v>
      </c>
      <c r="C2071" s="19">
        <f>0</f>
        <v>0</v>
      </c>
      <c r="D2071" s="19">
        <f>0+D2072</f>
        <v>131000</v>
      </c>
    </row>
    <row r="2072" spans="1:4" s="4" customFormat="1" x14ac:dyDescent="0.2">
      <c r="A2072" s="30">
        <v>631100</v>
      </c>
      <c r="B2072" s="23" t="s">
        <v>193</v>
      </c>
      <c r="C2072" s="32">
        <v>0</v>
      </c>
      <c r="D2072" s="24">
        <v>131000</v>
      </c>
    </row>
    <row r="2073" spans="1:4" s="29" customFormat="1" x14ac:dyDescent="0.2">
      <c r="A2073" s="20">
        <v>638000</v>
      </c>
      <c r="B2073" s="25" t="s">
        <v>126</v>
      </c>
      <c r="C2073" s="19">
        <f t="shared" ref="C2073" si="292">C2074</f>
        <v>121999.99999999999</v>
      </c>
      <c r="D2073" s="19">
        <f t="shared" ref="D2073" si="293">D2074</f>
        <v>0</v>
      </c>
    </row>
    <row r="2074" spans="1:4" s="4" customFormat="1" x14ac:dyDescent="0.2">
      <c r="A2074" s="22">
        <v>638100</v>
      </c>
      <c r="B2074" s="23" t="s">
        <v>196</v>
      </c>
      <c r="C2074" s="32">
        <v>121999.99999999999</v>
      </c>
      <c r="D2074" s="32">
        <v>0</v>
      </c>
    </row>
    <row r="2075" spans="1:4" s="4" customFormat="1" x14ac:dyDescent="0.2">
      <c r="A2075" s="63"/>
      <c r="B2075" s="57" t="s">
        <v>230</v>
      </c>
      <c r="C2075" s="61">
        <f>C2039+C2060+C2067+C2070</f>
        <v>10034100</v>
      </c>
      <c r="D2075" s="61">
        <f>D2039+D2060+D2067+D2070</f>
        <v>1058000</v>
      </c>
    </row>
    <row r="2076" spans="1:4" s="4" customFormat="1" x14ac:dyDescent="0.2">
      <c r="A2076" s="40"/>
      <c r="B2076" s="18"/>
      <c r="C2076" s="41"/>
      <c r="D2076" s="41"/>
    </row>
    <row r="2077" spans="1:4" s="4" customFormat="1" x14ac:dyDescent="0.2">
      <c r="A2077" s="17"/>
      <c r="B2077" s="18"/>
      <c r="C2077" s="24"/>
      <c r="D2077" s="24"/>
    </row>
    <row r="2078" spans="1:4" s="4" customFormat="1" x14ac:dyDescent="0.2">
      <c r="A2078" s="22" t="s">
        <v>615</v>
      </c>
      <c r="B2078" s="25"/>
      <c r="C2078" s="24"/>
      <c r="D2078" s="24"/>
    </row>
    <row r="2079" spans="1:4" s="4" customFormat="1" x14ac:dyDescent="0.2">
      <c r="A2079" s="22" t="s">
        <v>243</v>
      </c>
      <c r="B2079" s="25"/>
      <c r="C2079" s="24"/>
      <c r="D2079" s="24"/>
    </row>
    <row r="2080" spans="1:4" s="4" customFormat="1" x14ac:dyDescent="0.2">
      <c r="A2080" s="22" t="s">
        <v>380</v>
      </c>
      <c r="B2080" s="25"/>
      <c r="C2080" s="24"/>
      <c r="D2080" s="24"/>
    </row>
    <row r="2081" spans="1:4" s="4" customFormat="1" x14ac:dyDescent="0.2">
      <c r="A2081" s="22" t="s">
        <v>525</v>
      </c>
      <c r="B2081" s="25"/>
      <c r="C2081" s="24"/>
      <c r="D2081" s="24"/>
    </row>
    <row r="2082" spans="1:4" s="4" customFormat="1" x14ac:dyDescent="0.2">
      <c r="A2082" s="22"/>
      <c r="B2082" s="53"/>
      <c r="C2082" s="41"/>
      <c r="D2082" s="41"/>
    </row>
    <row r="2083" spans="1:4" s="4" customFormat="1" x14ac:dyDescent="0.2">
      <c r="A2083" s="20">
        <v>410000</v>
      </c>
      <c r="B2083" s="21" t="s">
        <v>87</v>
      </c>
      <c r="C2083" s="19">
        <f>C2084+C2089+C2102+C2104</f>
        <v>9271900</v>
      </c>
      <c r="D2083" s="19">
        <f>D2084+D2089+D2102+D2104</f>
        <v>499800</v>
      </c>
    </row>
    <row r="2084" spans="1:4" s="4" customFormat="1" x14ac:dyDescent="0.2">
      <c r="A2084" s="20">
        <v>411000</v>
      </c>
      <c r="B2084" s="21" t="s">
        <v>201</v>
      </c>
      <c r="C2084" s="19">
        <f>SUM(C2085:C2088)</f>
        <v>7993000</v>
      </c>
      <c r="D2084" s="19">
        <f>SUM(D2085:D2088)</f>
        <v>0</v>
      </c>
    </row>
    <row r="2085" spans="1:4" s="4" customFormat="1" x14ac:dyDescent="0.2">
      <c r="A2085" s="22">
        <v>411100</v>
      </c>
      <c r="B2085" s="23" t="s">
        <v>88</v>
      </c>
      <c r="C2085" s="32">
        <v>7470000</v>
      </c>
      <c r="D2085" s="32">
        <v>0</v>
      </c>
    </row>
    <row r="2086" spans="1:4" s="4" customFormat="1" x14ac:dyDescent="0.2">
      <c r="A2086" s="22">
        <v>411200</v>
      </c>
      <c r="B2086" s="23" t="s">
        <v>214</v>
      </c>
      <c r="C2086" s="32">
        <v>114000</v>
      </c>
      <c r="D2086" s="32">
        <v>0</v>
      </c>
    </row>
    <row r="2087" spans="1:4" s="4" customFormat="1" ht="40.5" x14ac:dyDescent="0.2">
      <c r="A2087" s="22">
        <v>411300</v>
      </c>
      <c r="B2087" s="23" t="s">
        <v>89</v>
      </c>
      <c r="C2087" s="32">
        <v>303000</v>
      </c>
      <c r="D2087" s="32">
        <v>0</v>
      </c>
    </row>
    <row r="2088" spans="1:4" s="4" customFormat="1" x14ac:dyDescent="0.2">
      <c r="A2088" s="22">
        <v>411400</v>
      </c>
      <c r="B2088" s="23" t="s">
        <v>90</v>
      </c>
      <c r="C2088" s="32">
        <v>106000</v>
      </c>
      <c r="D2088" s="32">
        <v>0</v>
      </c>
    </row>
    <row r="2089" spans="1:4" s="4" customFormat="1" x14ac:dyDescent="0.2">
      <c r="A2089" s="20">
        <v>412000</v>
      </c>
      <c r="B2089" s="25" t="s">
        <v>206</v>
      </c>
      <c r="C2089" s="19">
        <f>SUM(C2090:C2101)</f>
        <v>1223900</v>
      </c>
      <c r="D2089" s="19">
        <f>SUM(D2090:D2101)</f>
        <v>489800</v>
      </c>
    </row>
    <row r="2090" spans="1:4" s="4" customFormat="1" x14ac:dyDescent="0.2">
      <c r="A2090" s="22">
        <v>412100</v>
      </c>
      <c r="B2090" s="23" t="s">
        <v>91</v>
      </c>
      <c r="C2090" s="32">
        <v>1500</v>
      </c>
      <c r="D2090" s="24">
        <v>8000</v>
      </c>
    </row>
    <row r="2091" spans="1:4" s="4" customFormat="1" x14ac:dyDescent="0.2">
      <c r="A2091" s="22">
        <v>412200</v>
      </c>
      <c r="B2091" s="23" t="s">
        <v>215</v>
      </c>
      <c r="C2091" s="32">
        <v>815000</v>
      </c>
      <c r="D2091" s="24">
        <v>209500</v>
      </c>
    </row>
    <row r="2092" spans="1:4" s="4" customFormat="1" x14ac:dyDescent="0.2">
      <c r="A2092" s="22">
        <v>412300</v>
      </c>
      <c r="B2092" s="23" t="s">
        <v>92</v>
      </c>
      <c r="C2092" s="32">
        <v>46699.999999999985</v>
      </c>
      <c r="D2092" s="24">
        <v>7500</v>
      </c>
    </row>
    <row r="2093" spans="1:4" s="4" customFormat="1" x14ac:dyDescent="0.2">
      <c r="A2093" s="22">
        <v>412400</v>
      </c>
      <c r="B2093" s="23" t="s">
        <v>93</v>
      </c>
      <c r="C2093" s="32">
        <v>77500</v>
      </c>
      <c r="D2093" s="24">
        <v>15500</v>
      </c>
    </row>
    <row r="2094" spans="1:4" s="4" customFormat="1" x14ac:dyDescent="0.2">
      <c r="A2094" s="22">
        <v>412500</v>
      </c>
      <c r="B2094" s="23" t="s">
        <v>94</v>
      </c>
      <c r="C2094" s="32">
        <v>17000</v>
      </c>
      <c r="D2094" s="24">
        <v>45500</v>
      </c>
    </row>
    <row r="2095" spans="1:4" s="4" customFormat="1" x14ac:dyDescent="0.2">
      <c r="A2095" s="22">
        <v>412600</v>
      </c>
      <c r="B2095" s="23" t="s">
        <v>216</v>
      </c>
      <c r="C2095" s="32">
        <v>18000.000000000004</v>
      </c>
      <c r="D2095" s="24">
        <v>12000</v>
      </c>
    </row>
    <row r="2096" spans="1:4" s="4" customFormat="1" x14ac:dyDescent="0.2">
      <c r="A2096" s="22">
        <v>412700</v>
      </c>
      <c r="B2096" s="23" t="s">
        <v>203</v>
      </c>
      <c r="C2096" s="32">
        <v>161200</v>
      </c>
      <c r="D2096" s="24">
        <v>52700</v>
      </c>
    </row>
    <row r="2097" spans="1:4" s="4" customFormat="1" x14ac:dyDescent="0.2">
      <c r="A2097" s="22">
        <v>412800</v>
      </c>
      <c r="B2097" s="23" t="s">
        <v>217</v>
      </c>
      <c r="C2097" s="32">
        <v>0</v>
      </c>
      <c r="D2097" s="24">
        <v>2000</v>
      </c>
    </row>
    <row r="2098" spans="1:4" s="4" customFormat="1" x14ac:dyDescent="0.2">
      <c r="A2098" s="22">
        <v>412900</v>
      </c>
      <c r="B2098" s="27" t="s">
        <v>293</v>
      </c>
      <c r="C2098" s="32">
        <v>58500</v>
      </c>
      <c r="D2098" s="32">
        <v>0</v>
      </c>
    </row>
    <row r="2099" spans="1:4" s="4" customFormat="1" x14ac:dyDescent="0.2">
      <c r="A2099" s="22">
        <v>412900</v>
      </c>
      <c r="B2099" s="27" t="s">
        <v>312</v>
      </c>
      <c r="C2099" s="32">
        <v>9000</v>
      </c>
      <c r="D2099" s="32">
        <v>0</v>
      </c>
    </row>
    <row r="2100" spans="1:4" s="4" customFormat="1" x14ac:dyDescent="0.2">
      <c r="A2100" s="22">
        <v>412900</v>
      </c>
      <c r="B2100" s="27" t="s">
        <v>313</v>
      </c>
      <c r="C2100" s="32">
        <v>16000</v>
      </c>
      <c r="D2100" s="32">
        <v>0</v>
      </c>
    </row>
    <row r="2101" spans="1:4" s="4" customFormat="1" x14ac:dyDescent="0.2">
      <c r="A2101" s="22">
        <v>412900</v>
      </c>
      <c r="B2101" s="23" t="s">
        <v>295</v>
      </c>
      <c r="C2101" s="32">
        <v>3500</v>
      </c>
      <c r="D2101" s="24">
        <v>137100</v>
      </c>
    </row>
    <row r="2102" spans="1:4" s="29" customFormat="1" x14ac:dyDescent="0.2">
      <c r="A2102" s="20">
        <v>413000</v>
      </c>
      <c r="B2102" s="25" t="s">
        <v>207</v>
      </c>
      <c r="C2102" s="19">
        <f t="shared" ref="C2102" si="294">C2103</f>
        <v>10000</v>
      </c>
      <c r="D2102" s="19">
        <f t="shared" ref="D2102" si="295">D2103</f>
        <v>10000</v>
      </c>
    </row>
    <row r="2103" spans="1:4" s="4" customFormat="1" x14ac:dyDescent="0.2">
      <c r="A2103" s="22">
        <v>413900</v>
      </c>
      <c r="B2103" s="23" t="s">
        <v>99</v>
      </c>
      <c r="C2103" s="32">
        <v>10000</v>
      </c>
      <c r="D2103" s="24">
        <v>10000</v>
      </c>
    </row>
    <row r="2104" spans="1:4" s="29" customFormat="1" ht="40.5" x14ac:dyDescent="0.2">
      <c r="A2104" s="20">
        <v>418000</v>
      </c>
      <c r="B2104" s="25" t="s">
        <v>210</v>
      </c>
      <c r="C2104" s="19">
        <f t="shared" ref="C2104" si="296">C2105</f>
        <v>45000</v>
      </c>
      <c r="D2104" s="19">
        <f t="shared" ref="D2104" si="297">D2105</f>
        <v>0</v>
      </c>
    </row>
    <row r="2105" spans="1:4" s="4" customFormat="1" x14ac:dyDescent="0.2">
      <c r="A2105" s="22">
        <v>418400</v>
      </c>
      <c r="B2105" s="23" t="s">
        <v>147</v>
      </c>
      <c r="C2105" s="32">
        <v>45000</v>
      </c>
      <c r="D2105" s="32">
        <v>0</v>
      </c>
    </row>
    <row r="2106" spans="1:4" s="4" customFormat="1" x14ac:dyDescent="0.2">
      <c r="A2106" s="20">
        <v>510000</v>
      </c>
      <c r="B2106" s="25" t="s">
        <v>152</v>
      </c>
      <c r="C2106" s="19">
        <f>C2107+C2111</f>
        <v>552300</v>
      </c>
      <c r="D2106" s="19">
        <f>D2107+D2111</f>
        <v>1458000</v>
      </c>
    </row>
    <row r="2107" spans="1:4" s="4" customFormat="1" x14ac:dyDescent="0.2">
      <c r="A2107" s="20">
        <v>511000</v>
      </c>
      <c r="B2107" s="25" t="s">
        <v>153</v>
      </c>
      <c r="C2107" s="19">
        <f>SUM(C2108:C2109)</f>
        <v>97300</v>
      </c>
      <c r="D2107" s="19">
        <f>SUM(D2108:D2110)</f>
        <v>297000</v>
      </c>
    </row>
    <row r="2108" spans="1:4" s="4" customFormat="1" x14ac:dyDescent="0.2">
      <c r="A2108" s="22">
        <v>511200</v>
      </c>
      <c r="B2108" s="23" t="s">
        <v>155</v>
      </c>
      <c r="C2108" s="32">
        <v>30000</v>
      </c>
      <c r="D2108" s="24">
        <v>185000</v>
      </c>
    </row>
    <row r="2109" spans="1:4" s="4" customFormat="1" x14ac:dyDescent="0.2">
      <c r="A2109" s="22">
        <v>511300</v>
      </c>
      <c r="B2109" s="23" t="s">
        <v>156</v>
      </c>
      <c r="C2109" s="32">
        <v>67300</v>
      </c>
      <c r="D2109" s="24">
        <v>62000</v>
      </c>
    </row>
    <row r="2110" spans="1:4" s="4" customFormat="1" x14ac:dyDescent="0.2">
      <c r="A2110" s="22">
        <v>511500</v>
      </c>
      <c r="B2110" s="23" t="s">
        <v>222</v>
      </c>
      <c r="C2110" s="32">
        <v>0</v>
      </c>
      <c r="D2110" s="24">
        <v>50000</v>
      </c>
    </row>
    <row r="2111" spans="1:4" s="29" customFormat="1" x14ac:dyDescent="0.2">
      <c r="A2111" s="20">
        <v>516000</v>
      </c>
      <c r="B2111" s="25" t="s">
        <v>163</v>
      </c>
      <c r="C2111" s="19">
        <f t="shared" ref="C2111" si="298">C2112</f>
        <v>455000</v>
      </c>
      <c r="D2111" s="19">
        <f t="shared" ref="D2111" si="299">D2112</f>
        <v>1161000</v>
      </c>
    </row>
    <row r="2112" spans="1:4" s="4" customFormat="1" x14ac:dyDescent="0.2">
      <c r="A2112" s="22">
        <v>516100</v>
      </c>
      <c r="B2112" s="23" t="s">
        <v>163</v>
      </c>
      <c r="C2112" s="32">
        <v>455000</v>
      </c>
      <c r="D2112" s="24">
        <v>1161000</v>
      </c>
    </row>
    <row r="2113" spans="1:4" s="29" customFormat="1" ht="40.5" x14ac:dyDescent="0.2">
      <c r="A2113" s="20">
        <v>580000</v>
      </c>
      <c r="B2113" s="25" t="s">
        <v>165</v>
      </c>
      <c r="C2113" s="19">
        <f t="shared" ref="C2113:C2114" si="300">C2114</f>
        <v>220000</v>
      </c>
      <c r="D2113" s="19">
        <f t="shared" ref="D2113:D2114" si="301">D2114</f>
        <v>0</v>
      </c>
    </row>
    <row r="2114" spans="1:4" s="29" customFormat="1" x14ac:dyDescent="0.2">
      <c r="A2114" s="20">
        <v>581000</v>
      </c>
      <c r="B2114" s="25" t="s">
        <v>166</v>
      </c>
      <c r="C2114" s="19">
        <f t="shared" si="300"/>
        <v>220000</v>
      </c>
      <c r="D2114" s="19">
        <f t="shared" si="301"/>
        <v>0</v>
      </c>
    </row>
    <row r="2115" spans="1:4" s="4" customFormat="1" ht="40.5" x14ac:dyDescent="0.2">
      <c r="A2115" s="22">
        <v>581200</v>
      </c>
      <c r="B2115" s="23" t="s">
        <v>167</v>
      </c>
      <c r="C2115" s="32">
        <v>220000</v>
      </c>
      <c r="D2115" s="32">
        <v>0</v>
      </c>
    </row>
    <row r="2116" spans="1:4" s="29" customFormat="1" x14ac:dyDescent="0.2">
      <c r="A2116" s="20">
        <v>630000</v>
      </c>
      <c r="B2116" s="25" t="s">
        <v>191</v>
      </c>
      <c r="C2116" s="19">
        <f>C2117+C2120</f>
        <v>70000</v>
      </c>
      <c r="D2116" s="19">
        <f>D2117+D2120</f>
        <v>790000</v>
      </c>
    </row>
    <row r="2117" spans="1:4" s="29" customFormat="1" x14ac:dyDescent="0.2">
      <c r="A2117" s="20">
        <v>631000</v>
      </c>
      <c r="B2117" s="25" t="s">
        <v>125</v>
      </c>
      <c r="C2117" s="19">
        <f t="shared" ref="C2117" si="302">C2119+C2118</f>
        <v>0</v>
      </c>
      <c r="D2117" s="19">
        <f t="shared" ref="D2117" si="303">D2119+D2118</f>
        <v>790000</v>
      </c>
    </row>
    <row r="2118" spans="1:4" s="4" customFormat="1" x14ac:dyDescent="0.2">
      <c r="A2118" s="30">
        <v>631100</v>
      </c>
      <c r="B2118" s="23" t="s">
        <v>193</v>
      </c>
      <c r="C2118" s="32">
        <v>0</v>
      </c>
      <c r="D2118" s="24">
        <v>320000</v>
      </c>
    </row>
    <row r="2119" spans="1:4" s="4" customFormat="1" x14ac:dyDescent="0.2">
      <c r="A2119" s="30">
        <v>631900</v>
      </c>
      <c r="B2119" s="23" t="s">
        <v>331</v>
      </c>
      <c r="C2119" s="32">
        <v>0</v>
      </c>
      <c r="D2119" s="24">
        <v>470000</v>
      </c>
    </row>
    <row r="2120" spans="1:4" s="29" customFormat="1" x14ac:dyDescent="0.2">
      <c r="A2120" s="20">
        <v>638000</v>
      </c>
      <c r="B2120" s="25" t="s">
        <v>126</v>
      </c>
      <c r="C2120" s="19">
        <f t="shared" ref="C2120" si="304">C2121</f>
        <v>70000</v>
      </c>
      <c r="D2120" s="19">
        <f t="shared" ref="D2120" si="305">D2121</f>
        <v>0</v>
      </c>
    </row>
    <row r="2121" spans="1:4" s="4" customFormat="1" x14ac:dyDescent="0.2">
      <c r="A2121" s="22">
        <v>638100</v>
      </c>
      <c r="B2121" s="23" t="s">
        <v>196</v>
      </c>
      <c r="C2121" s="32">
        <v>70000</v>
      </c>
      <c r="D2121" s="32">
        <v>0</v>
      </c>
    </row>
    <row r="2122" spans="1:4" s="4" customFormat="1" x14ac:dyDescent="0.2">
      <c r="A2122" s="63"/>
      <c r="B2122" s="57" t="s">
        <v>230</v>
      </c>
      <c r="C2122" s="61">
        <f>C2083+C2106+C2116+C2113</f>
        <v>10114200</v>
      </c>
      <c r="D2122" s="61">
        <f>D2083+D2106+D2116+D2113</f>
        <v>2747800</v>
      </c>
    </row>
    <row r="2123" spans="1:4" s="4" customFormat="1" x14ac:dyDescent="0.2">
      <c r="A2123" s="40"/>
      <c r="B2123" s="18"/>
      <c r="C2123" s="41"/>
      <c r="D2123" s="41"/>
    </row>
    <row r="2124" spans="1:4" s="4" customFormat="1" x14ac:dyDescent="0.2">
      <c r="A2124" s="17"/>
      <c r="B2124" s="18"/>
      <c r="C2124" s="24"/>
      <c r="D2124" s="24"/>
    </row>
    <row r="2125" spans="1:4" s="4" customFormat="1" x14ac:dyDescent="0.2">
      <c r="A2125" s="22" t="s">
        <v>616</v>
      </c>
      <c r="B2125" s="25"/>
      <c r="C2125" s="24"/>
      <c r="D2125" s="24"/>
    </row>
    <row r="2126" spans="1:4" s="4" customFormat="1" x14ac:dyDescent="0.2">
      <c r="A2126" s="22" t="s">
        <v>243</v>
      </c>
      <c r="B2126" s="25"/>
      <c r="C2126" s="24"/>
      <c r="D2126" s="24"/>
    </row>
    <row r="2127" spans="1:4" s="4" customFormat="1" x14ac:dyDescent="0.2">
      <c r="A2127" s="22" t="s">
        <v>381</v>
      </c>
      <c r="B2127" s="25"/>
      <c r="C2127" s="24"/>
      <c r="D2127" s="24"/>
    </row>
    <row r="2128" spans="1:4" s="4" customFormat="1" x14ac:dyDescent="0.2">
      <c r="A2128" s="22" t="s">
        <v>525</v>
      </c>
      <c r="B2128" s="25"/>
      <c r="C2128" s="24"/>
      <c r="D2128" s="24"/>
    </row>
    <row r="2129" spans="1:4" s="4" customFormat="1" x14ac:dyDescent="0.2">
      <c r="A2129" s="22"/>
      <c r="B2129" s="53"/>
      <c r="C2129" s="41"/>
      <c r="D2129" s="41"/>
    </row>
    <row r="2130" spans="1:4" s="4" customFormat="1" x14ac:dyDescent="0.2">
      <c r="A2130" s="20">
        <v>410000</v>
      </c>
      <c r="B2130" s="21" t="s">
        <v>87</v>
      </c>
      <c r="C2130" s="19">
        <f>C2131+C2136+C2149+C2151</f>
        <v>4721200</v>
      </c>
      <c r="D2130" s="19">
        <f>D2131+D2136+D2149+D2151</f>
        <v>312000</v>
      </c>
    </row>
    <row r="2131" spans="1:4" s="4" customFormat="1" x14ac:dyDescent="0.2">
      <c r="A2131" s="20">
        <v>411000</v>
      </c>
      <c r="B2131" s="21" t="s">
        <v>201</v>
      </c>
      <c r="C2131" s="19">
        <f>SUM(C2132:C2135)</f>
        <v>4381400</v>
      </c>
      <c r="D2131" s="19">
        <f>SUM(D2132:D2135)</f>
        <v>0</v>
      </c>
    </row>
    <row r="2132" spans="1:4" s="4" customFormat="1" x14ac:dyDescent="0.2">
      <c r="A2132" s="22">
        <v>411100</v>
      </c>
      <c r="B2132" s="23" t="s">
        <v>88</v>
      </c>
      <c r="C2132" s="32">
        <v>4083000</v>
      </c>
      <c r="D2132" s="32">
        <v>0</v>
      </c>
    </row>
    <row r="2133" spans="1:4" s="4" customFormat="1" x14ac:dyDescent="0.2">
      <c r="A2133" s="22">
        <v>411200</v>
      </c>
      <c r="B2133" s="23" t="s">
        <v>214</v>
      </c>
      <c r="C2133" s="32">
        <v>124000</v>
      </c>
      <c r="D2133" s="32">
        <v>0</v>
      </c>
    </row>
    <row r="2134" spans="1:4" s="4" customFormat="1" ht="40.5" x14ac:dyDescent="0.2">
      <c r="A2134" s="22">
        <v>411300</v>
      </c>
      <c r="B2134" s="23" t="s">
        <v>89</v>
      </c>
      <c r="C2134" s="32">
        <v>91999.999999999985</v>
      </c>
      <c r="D2134" s="32">
        <v>0</v>
      </c>
    </row>
    <row r="2135" spans="1:4" s="4" customFormat="1" x14ac:dyDescent="0.2">
      <c r="A2135" s="22">
        <v>411400</v>
      </c>
      <c r="B2135" s="23" t="s">
        <v>90</v>
      </c>
      <c r="C2135" s="32">
        <v>82399.999999999956</v>
      </c>
      <c r="D2135" s="32">
        <v>0</v>
      </c>
    </row>
    <row r="2136" spans="1:4" s="4" customFormat="1" x14ac:dyDescent="0.2">
      <c r="A2136" s="20">
        <v>412000</v>
      </c>
      <c r="B2136" s="25" t="s">
        <v>206</v>
      </c>
      <c r="C2136" s="19">
        <f>SUM(C2137:C2148)</f>
        <v>326800</v>
      </c>
      <c r="D2136" s="19">
        <f>SUM(D2137:D2148)</f>
        <v>309700</v>
      </c>
    </row>
    <row r="2137" spans="1:4" s="4" customFormat="1" x14ac:dyDescent="0.2">
      <c r="A2137" s="30">
        <v>412100</v>
      </c>
      <c r="B2137" s="23" t="s">
        <v>91</v>
      </c>
      <c r="C2137" s="32">
        <v>0</v>
      </c>
      <c r="D2137" s="24">
        <v>3000</v>
      </c>
    </row>
    <row r="2138" spans="1:4" s="4" customFormat="1" x14ac:dyDescent="0.2">
      <c r="A2138" s="22">
        <v>412200</v>
      </c>
      <c r="B2138" s="23" t="s">
        <v>215</v>
      </c>
      <c r="C2138" s="32">
        <v>145000</v>
      </c>
      <c r="D2138" s="24">
        <v>14500</v>
      </c>
    </row>
    <row r="2139" spans="1:4" s="4" customFormat="1" x14ac:dyDescent="0.2">
      <c r="A2139" s="22">
        <v>412300</v>
      </c>
      <c r="B2139" s="23" t="s">
        <v>92</v>
      </c>
      <c r="C2139" s="32">
        <v>26500</v>
      </c>
      <c r="D2139" s="24">
        <v>20000</v>
      </c>
    </row>
    <row r="2140" spans="1:4" s="4" customFormat="1" x14ac:dyDescent="0.2">
      <c r="A2140" s="22">
        <v>412400</v>
      </c>
      <c r="B2140" s="23" t="s">
        <v>93</v>
      </c>
      <c r="C2140" s="32">
        <v>20000</v>
      </c>
      <c r="D2140" s="24">
        <v>99000</v>
      </c>
    </row>
    <row r="2141" spans="1:4" s="4" customFormat="1" x14ac:dyDescent="0.2">
      <c r="A2141" s="22">
        <v>412500</v>
      </c>
      <c r="B2141" s="23" t="s">
        <v>94</v>
      </c>
      <c r="C2141" s="32">
        <v>21000</v>
      </c>
      <c r="D2141" s="24">
        <v>39000</v>
      </c>
    </row>
    <row r="2142" spans="1:4" s="4" customFormat="1" x14ac:dyDescent="0.2">
      <c r="A2142" s="22">
        <v>412600</v>
      </c>
      <c r="B2142" s="23" t="s">
        <v>216</v>
      </c>
      <c r="C2142" s="32">
        <v>31000</v>
      </c>
      <c r="D2142" s="24">
        <v>22000</v>
      </c>
    </row>
    <row r="2143" spans="1:4" s="4" customFormat="1" x14ac:dyDescent="0.2">
      <c r="A2143" s="22">
        <v>412700</v>
      </c>
      <c r="B2143" s="23" t="s">
        <v>203</v>
      </c>
      <c r="C2143" s="32">
        <v>46000</v>
      </c>
      <c r="D2143" s="24">
        <v>34000</v>
      </c>
    </row>
    <row r="2144" spans="1:4" s="4" customFormat="1" x14ac:dyDescent="0.2">
      <c r="A2144" s="22">
        <v>412800</v>
      </c>
      <c r="B2144" s="23" t="s">
        <v>217</v>
      </c>
      <c r="C2144" s="32">
        <v>0</v>
      </c>
      <c r="D2144" s="24">
        <v>10700</v>
      </c>
    </row>
    <row r="2145" spans="1:4" s="4" customFormat="1" x14ac:dyDescent="0.2">
      <c r="A2145" s="22">
        <v>412900</v>
      </c>
      <c r="B2145" s="27" t="s">
        <v>293</v>
      </c>
      <c r="C2145" s="32">
        <v>16300</v>
      </c>
      <c r="D2145" s="32">
        <v>0</v>
      </c>
    </row>
    <row r="2146" spans="1:4" s="4" customFormat="1" x14ac:dyDescent="0.2">
      <c r="A2146" s="22">
        <v>412900</v>
      </c>
      <c r="B2146" s="27" t="s">
        <v>312</v>
      </c>
      <c r="C2146" s="32">
        <v>4000</v>
      </c>
      <c r="D2146" s="32">
        <v>0</v>
      </c>
    </row>
    <row r="2147" spans="1:4" s="4" customFormat="1" x14ac:dyDescent="0.2">
      <c r="A2147" s="22">
        <v>412900</v>
      </c>
      <c r="B2147" s="27" t="s">
        <v>313</v>
      </c>
      <c r="C2147" s="32">
        <v>12000</v>
      </c>
      <c r="D2147" s="32">
        <v>0</v>
      </c>
    </row>
    <row r="2148" spans="1:4" s="4" customFormat="1" x14ac:dyDescent="0.2">
      <c r="A2148" s="22">
        <v>412900</v>
      </c>
      <c r="B2148" s="23" t="s">
        <v>295</v>
      </c>
      <c r="C2148" s="32">
        <v>5000</v>
      </c>
      <c r="D2148" s="24">
        <v>67500</v>
      </c>
    </row>
    <row r="2149" spans="1:4" s="29" customFormat="1" x14ac:dyDescent="0.2">
      <c r="A2149" s="20">
        <v>413000</v>
      </c>
      <c r="B2149" s="25" t="s">
        <v>207</v>
      </c>
      <c r="C2149" s="19">
        <f t="shared" ref="C2149" si="306">C2150</f>
        <v>1000</v>
      </c>
      <c r="D2149" s="19">
        <f t="shared" ref="D2149" si="307">D2150</f>
        <v>2300</v>
      </c>
    </row>
    <row r="2150" spans="1:4" s="4" customFormat="1" x14ac:dyDescent="0.2">
      <c r="A2150" s="22">
        <v>413900</v>
      </c>
      <c r="B2150" s="23" t="s">
        <v>99</v>
      </c>
      <c r="C2150" s="32">
        <v>1000</v>
      </c>
      <c r="D2150" s="24">
        <v>2300</v>
      </c>
    </row>
    <row r="2151" spans="1:4" s="29" customFormat="1" ht="40.5" x14ac:dyDescent="0.2">
      <c r="A2151" s="20">
        <v>418000</v>
      </c>
      <c r="B2151" s="25" t="s">
        <v>210</v>
      </c>
      <c r="C2151" s="19">
        <f t="shared" ref="C2151" si="308">C2152</f>
        <v>12000</v>
      </c>
      <c r="D2151" s="19">
        <f t="shared" ref="D2151" si="309">D2152</f>
        <v>0</v>
      </c>
    </row>
    <row r="2152" spans="1:4" s="4" customFormat="1" x14ac:dyDescent="0.2">
      <c r="A2152" s="22">
        <v>418400</v>
      </c>
      <c r="B2152" s="23" t="s">
        <v>147</v>
      </c>
      <c r="C2152" s="32">
        <v>12000</v>
      </c>
      <c r="D2152" s="32">
        <v>0</v>
      </c>
    </row>
    <row r="2153" spans="1:4" s="29" customFormat="1" x14ac:dyDescent="0.2">
      <c r="A2153" s="20">
        <v>510000</v>
      </c>
      <c r="B2153" s="25" t="s">
        <v>152</v>
      </c>
      <c r="C2153" s="19">
        <f>C2158+C2154+0</f>
        <v>236200</v>
      </c>
      <c r="D2153" s="19">
        <f>D2158+D2154+0</f>
        <v>434100</v>
      </c>
    </row>
    <row r="2154" spans="1:4" s="29" customFormat="1" x14ac:dyDescent="0.2">
      <c r="A2154" s="20">
        <v>511000</v>
      </c>
      <c r="B2154" s="25" t="s">
        <v>153</v>
      </c>
      <c r="C2154" s="19">
        <f>SUM(C2155:C2157)</f>
        <v>3200</v>
      </c>
      <c r="D2154" s="19">
        <f>SUM(D2155:D2157)</f>
        <v>184000</v>
      </c>
    </row>
    <row r="2155" spans="1:4" s="4" customFormat="1" x14ac:dyDescent="0.2">
      <c r="A2155" s="22">
        <v>511100</v>
      </c>
      <c r="B2155" s="23" t="s">
        <v>154</v>
      </c>
      <c r="C2155" s="32">
        <v>1100</v>
      </c>
      <c r="D2155" s="32">
        <v>0</v>
      </c>
    </row>
    <row r="2156" spans="1:4" s="4" customFormat="1" x14ac:dyDescent="0.2">
      <c r="A2156" s="22">
        <v>511300</v>
      </c>
      <c r="B2156" s="23" t="s">
        <v>156</v>
      </c>
      <c r="C2156" s="32">
        <v>2100</v>
      </c>
      <c r="D2156" s="24">
        <v>154000</v>
      </c>
    </row>
    <row r="2157" spans="1:4" s="4" customFormat="1" x14ac:dyDescent="0.2">
      <c r="A2157" s="22">
        <v>511500</v>
      </c>
      <c r="B2157" s="23" t="s">
        <v>222</v>
      </c>
      <c r="C2157" s="32">
        <v>0</v>
      </c>
      <c r="D2157" s="24">
        <v>30000</v>
      </c>
    </row>
    <row r="2158" spans="1:4" s="29" customFormat="1" x14ac:dyDescent="0.2">
      <c r="A2158" s="20">
        <v>516000</v>
      </c>
      <c r="B2158" s="25" t="s">
        <v>163</v>
      </c>
      <c r="C2158" s="19">
        <f t="shared" ref="C2158" si="310">C2159</f>
        <v>233000</v>
      </c>
      <c r="D2158" s="19">
        <f t="shared" ref="D2158" si="311">D2159</f>
        <v>250100</v>
      </c>
    </row>
    <row r="2159" spans="1:4" s="4" customFormat="1" x14ac:dyDescent="0.2">
      <c r="A2159" s="22">
        <v>516100</v>
      </c>
      <c r="B2159" s="23" t="s">
        <v>163</v>
      </c>
      <c r="C2159" s="32">
        <v>233000</v>
      </c>
      <c r="D2159" s="24">
        <v>250100</v>
      </c>
    </row>
    <row r="2160" spans="1:4" s="29" customFormat="1" ht="40.5" x14ac:dyDescent="0.2">
      <c r="A2160" s="20">
        <v>580000</v>
      </c>
      <c r="B2160" s="25" t="s">
        <v>165</v>
      </c>
      <c r="C2160" s="19">
        <f t="shared" ref="C2160:C2161" si="312">C2161</f>
        <v>65000</v>
      </c>
      <c r="D2160" s="19">
        <f t="shared" ref="D2160:D2161" si="313">D2161</f>
        <v>0</v>
      </c>
    </row>
    <row r="2161" spans="1:4" s="29" customFormat="1" x14ac:dyDescent="0.2">
      <c r="A2161" s="20">
        <v>581000</v>
      </c>
      <c r="B2161" s="25" t="s">
        <v>166</v>
      </c>
      <c r="C2161" s="19">
        <f t="shared" si="312"/>
        <v>65000</v>
      </c>
      <c r="D2161" s="19">
        <f t="shared" si="313"/>
        <v>0</v>
      </c>
    </row>
    <row r="2162" spans="1:4" s="4" customFormat="1" ht="40.5" x14ac:dyDescent="0.2">
      <c r="A2162" s="22">
        <v>581200</v>
      </c>
      <c r="B2162" s="23" t="s">
        <v>167</v>
      </c>
      <c r="C2162" s="32">
        <v>65000</v>
      </c>
      <c r="D2162" s="32">
        <v>0</v>
      </c>
    </row>
    <row r="2163" spans="1:4" s="29" customFormat="1" x14ac:dyDescent="0.2">
      <c r="A2163" s="20">
        <v>630000</v>
      </c>
      <c r="B2163" s="25" t="s">
        <v>191</v>
      </c>
      <c r="C2163" s="19">
        <f>C2166+C2164</f>
        <v>74999.999999999985</v>
      </c>
      <c r="D2163" s="19">
        <f>D2166+D2164</f>
        <v>65000</v>
      </c>
    </row>
    <row r="2164" spans="1:4" s="29" customFormat="1" x14ac:dyDescent="0.2">
      <c r="A2164" s="20">
        <v>631000</v>
      </c>
      <c r="B2164" s="25" t="s">
        <v>125</v>
      </c>
      <c r="C2164" s="19">
        <f>0+C2165</f>
        <v>0</v>
      </c>
      <c r="D2164" s="19">
        <f>0+D2165</f>
        <v>65000</v>
      </c>
    </row>
    <row r="2165" spans="1:4" s="4" customFormat="1" x14ac:dyDescent="0.2">
      <c r="A2165" s="30">
        <v>631100</v>
      </c>
      <c r="B2165" s="23" t="s">
        <v>193</v>
      </c>
      <c r="C2165" s="32">
        <v>0</v>
      </c>
      <c r="D2165" s="24">
        <v>65000</v>
      </c>
    </row>
    <row r="2166" spans="1:4" s="29" customFormat="1" x14ac:dyDescent="0.2">
      <c r="A2166" s="20">
        <v>638000</v>
      </c>
      <c r="B2166" s="25" t="s">
        <v>126</v>
      </c>
      <c r="C2166" s="19">
        <f t="shared" ref="C2166" si="314">C2167</f>
        <v>74999.999999999985</v>
      </c>
      <c r="D2166" s="19">
        <f t="shared" ref="D2166" si="315">D2167</f>
        <v>0</v>
      </c>
    </row>
    <row r="2167" spans="1:4" s="4" customFormat="1" x14ac:dyDescent="0.2">
      <c r="A2167" s="22">
        <v>638100</v>
      </c>
      <c r="B2167" s="23" t="s">
        <v>196</v>
      </c>
      <c r="C2167" s="32">
        <v>74999.999999999985</v>
      </c>
      <c r="D2167" s="24">
        <v>0</v>
      </c>
    </row>
    <row r="2168" spans="1:4" s="4" customFormat="1" x14ac:dyDescent="0.2">
      <c r="A2168" s="63"/>
      <c r="B2168" s="57" t="s">
        <v>230</v>
      </c>
      <c r="C2168" s="61">
        <f>C2130+C2153+C2163+C2160</f>
        <v>5097400</v>
      </c>
      <c r="D2168" s="61">
        <f>D2130+D2153+D2163+D2160</f>
        <v>811100</v>
      </c>
    </row>
    <row r="2169" spans="1:4" s="4" customFormat="1" x14ac:dyDescent="0.2">
      <c r="A2169" s="40"/>
      <c r="B2169" s="18"/>
      <c r="C2169" s="24"/>
      <c r="D2169" s="24"/>
    </row>
    <row r="2170" spans="1:4" s="4" customFormat="1" x14ac:dyDescent="0.2">
      <c r="A2170" s="17"/>
      <c r="B2170" s="18"/>
      <c r="C2170" s="24"/>
      <c r="D2170" s="24"/>
    </row>
    <row r="2171" spans="1:4" s="4" customFormat="1" x14ac:dyDescent="0.2">
      <c r="A2171" s="22" t="s">
        <v>617</v>
      </c>
      <c r="B2171" s="25"/>
      <c r="C2171" s="24"/>
      <c r="D2171" s="24"/>
    </row>
    <row r="2172" spans="1:4" s="4" customFormat="1" x14ac:dyDescent="0.2">
      <c r="A2172" s="22" t="s">
        <v>243</v>
      </c>
      <c r="B2172" s="25"/>
      <c r="C2172" s="24"/>
      <c r="D2172" s="24"/>
    </row>
    <row r="2173" spans="1:4" s="4" customFormat="1" x14ac:dyDescent="0.2">
      <c r="A2173" s="22" t="s">
        <v>382</v>
      </c>
      <c r="B2173" s="25"/>
      <c r="C2173" s="24"/>
      <c r="D2173" s="24"/>
    </row>
    <row r="2174" spans="1:4" s="4" customFormat="1" x14ac:dyDescent="0.2">
      <c r="A2174" s="22" t="s">
        <v>525</v>
      </c>
      <c r="B2174" s="25"/>
      <c r="C2174" s="24"/>
      <c r="D2174" s="24"/>
    </row>
    <row r="2175" spans="1:4" s="4" customFormat="1" x14ac:dyDescent="0.2">
      <c r="A2175" s="22"/>
      <c r="B2175" s="53"/>
      <c r="C2175" s="41"/>
      <c r="D2175" s="41"/>
    </row>
    <row r="2176" spans="1:4" s="4" customFormat="1" x14ac:dyDescent="0.2">
      <c r="A2176" s="20">
        <v>410000</v>
      </c>
      <c r="B2176" s="21" t="s">
        <v>87</v>
      </c>
      <c r="C2176" s="19">
        <f>C2177+C2182+C2193</f>
        <v>4448000</v>
      </c>
      <c r="D2176" s="19">
        <f>D2177+D2182+D2193</f>
        <v>38000</v>
      </c>
    </row>
    <row r="2177" spans="1:4" s="4" customFormat="1" x14ac:dyDescent="0.2">
      <c r="A2177" s="20">
        <v>411000</v>
      </c>
      <c r="B2177" s="21" t="s">
        <v>201</v>
      </c>
      <c r="C2177" s="19">
        <f t="shared" ref="C2177" si="316">SUM(C2178:C2181)</f>
        <v>4087800</v>
      </c>
      <c r="D2177" s="19">
        <f t="shared" ref="D2177" si="317">SUM(D2178:D2181)</f>
        <v>0</v>
      </c>
    </row>
    <row r="2178" spans="1:4" s="4" customFormat="1" x14ac:dyDescent="0.2">
      <c r="A2178" s="22">
        <v>411100</v>
      </c>
      <c r="B2178" s="23" t="s">
        <v>88</v>
      </c>
      <c r="C2178" s="32">
        <v>3838000</v>
      </c>
      <c r="D2178" s="32">
        <v>0</v>
      </c>
    </row>
    <row r="2179" spans="1:4" s="4" customFormat="1" x14ac:dyDescent="0.2">
      <c r="A2179" s="22">
        <v>411200</v>
      </c>
      <c r="B2179" s="23" t="s">
        <v>214</v>
      </c>
      <c r="C2179" s="32">
        <v>119599.99999999999</v>
      </c>
      <c r="D2179" s="32">
        <v>0</v>
      </c>
    </row>
    <row r="2180" spans="1:4" s="4" customFormat="1" ht="40.5" x14ac:dyDescent="0.2">
      <c r="A2180" s="22">
        <v>411300</v>
      </c>
      <c r="B2180" s="23" t="s">
        <v>89</v>
      </c>
      <c r="C2180" s="32">
        <v>91800</v>
      </c>
      <c r="D2180" s="32">
        <v>0</v>
      </c>
    </row>
    <row r="2181" spans="1:4" s="4" customFormat="1" x14ac:dyDescent="0.2">
      <c r="A2181" s="22">
        <v>411400</v>
      </c>
      <c r="B2181" s="23" t="s">
        <v>90</v>
      </c>
      <c r="C2181" s="32">
        <v>38400</v>
      </c>
      <c r="D2181" s="32">
        <v>0</v>
      </c>
    </row>
    <row r="2182" spans="1:4" s="4" customFormat="1" x14ac:dyDescent="0.2">
      <c r="A2182" s="20">
        <v>412000</v>
      </c>
      <c r="B2182" s="25" t="s">
        <v>206</v>
      </c>
      <c r="C2182" s="19">
        <f>SUM(C2183:C2192)</f>
        <v>360200</v>
      </c>
      <c r="D2182" s="19">
        <f>SUM(D2183:D2192)</f>
        <v>36000</v>
      </c>
    </row>
    <row r="2183" spans="1:4" s="4" customFormat="1" x14ac:dyDescent="0.2">
      <c r="A2183" s="22">
        <v>412200</v>
      </c>
      <c r="B2183" s="23" t="s">
        <v>215</v>
      </c>
      <c r="C2183" s="32">
        <v>204500</v>
      </c>
      <c r="D2183" s="24">
        <v>1000</v>
      </c>
    </row>
    <row r="2184" spans="1:4" s="4" customFormat="1" x14ac:dyDescent="0.2">
      <c r="A2184" s="22">
        <v>412300</v>
      </c>
      <c r="B2184" s="23" t="s">
        <v>92</v>
      </c>
      <c r="C2184" s="32">
        <v>12000</v>
      </c>
      <c r="D2184" s="32">
        <v>0</v>
      </c>
    </row>
    <row r="2185" spans="1:4" s="4" customFormat="1" x14ac:dyDescent="0.2">
      <c r="A2185" s="22">
        <v>412400</v>
      </c>
      <c r="B2185" s="23" t="s">
        <v>93</v>
      </c>
      <c r="C2185" s="32">
        <v>20000</v>
      </c>
      <c r="D2185" s="24">
        <v>5000</v>
      </c>
    </row>
    <row r="2186" spans="1:4" s="4" customFormat="1" x14ac:dyDescent="0.2">
      <c r="A2186" s="22">
        <v>412500</v>
      </c>
      <c r="B2186" s="23" t="s">
        <v>94</v>
      </c>
      <c r="C2186" s="32">
        <v>20000</v>
      </c>
      <c r="D2186" s="24">
        <v>15000</v>
      </c>
    </row>
    <row r="2187" spans="1:4" s="4" customFormat="1" x14ac:dyDescent="0.2">
      <c r="A2187" s="22">
        <v>412600</v>
      </c>
      <c r="B2187" s="23" t="s">
        <v>216</v>
      </c>
      <c r="C2187" s="32">
        <v>14000.000000000004</v>
      </c>
      <c r="D2187" s="32">
        <v>0</v>
      </c>
    </row>
    <row r="2188" spans="1:4" s="4" customFormat="1" x14ac:dyDescent="0.2">
      <c r="A2188" s="22">
        <v>412700</v>
      </c>
      <c r="B2188" s="23" t="s">
        <v>203</v>
      </c>
      <c r="C2188" s="32">
        <v>11000</v>
      </c>
      <c r="D2188" s="32">
        <v>0</v>
      </c>
    </row>
    <row r="2189" spans="1:4" s="4" customFormat="1" x14ac:dyDescent="0.2">
      <c r="A2189" s="22">
        <v>412900</v>
      </c>
      <c r="B2189" s="27" t="s">
        <v>293</v>
      </c>
      <c r="C2189" s="32">
        <v>26500</v>
      </c>
      <c r="D2189" s="32">
        <v>0</v>
      </c>
    </row>
    <row r="2190" spans="1:4" s="4" customFormat="1" x14ac:dyDescent="0.2">
      <c r="A2190" s="22">
        <v>412900</v>
      </c>
      <c r="B2190" s="27" t="s">
        <v>312</v>
      </c>
      <c r="C2190" s="32">
        <v>4800</v>
      </c>
      <c r="D2190" s="32">
        <v>0</v>
      </c>
    </row>
    <row r="2191" spans="1:4" s="4" customFormat="1" x14ac:dyDescent="0.2">
      <c r="A2191" s="22">
        <v>412900</v>
      </c>
      <c r="B2191" s="27" t="s">
        <v>313</v>
      </c>
      <c r="C2191" s="32">
        <v>7800</v>
      </c>
      <c r="D2191" s="32">
        <v>0</v>
      </c>
    </row>
    <row r="2192" spans="1:4" s="4" customFormat="1" x14ac:dyDescent="0.2">
      <c r="A2192" s="22">
        <v>412900</v>
      </c>
      <c r="B2192" s="23" t="s">
        <v>295</v>
      </c>
      <c r="C2192" s="32">
        <v>39600</v>
      </c>
      <c r="D2192" s="24">
        <v>15000</v>
      </c>
    </row>
    <row r="2193" spans="1:4" s="29" customFormat="1" x14ac:dyDescent="0.2">
      <c r="A2193" s="20">
        <v>413000</v>
      </c>
      <c r="B2193" s="25" t="s">
        <v>207</v>
      </c>
      <c r="C2193" s="19">
        <f>C2194+0</f>
        <v>0</v>
      </c>
      <c r="D2193" s="19">
        <f>D2194+0</f>
        <v>2000</v>
      </c>
    </row>
    <row r="2194" spans="1:4" s="4" customFormat="1" x14ac:dyDescent="0.2">
      <c r="A2194" s="30">
        <v>413300</v>
      </c>
      <c r="B2194" s="23" t="s">
        <v>97</v>
      </c>
      <c r="C2194" s="32">
        <v>0</v>
      </c>
      <c r="D2194" s="24">
        <v>2000</v>
      </c>
    </row>
    <row r="2195" spans="1:4" s="4" customFormat="1" x14ac:dyDescent="0.2">
      <c r="A2195" s="20">
        <v>510000</v>
      </c>
      <c r="B2195" s="25" t="s">
        <v>152</v>
      </c>
      <c r="C2195" s="19">
        <f>C2196+C2200+0</f>
        <v>310000</v>
      </c>
      <c r="D2195" s="19">
        <f>D2196+D2200+0</f>
        <v>79000</v>
      </c>
    </row>
    <row r="2196" spans="1:4" s="4" customFormat="1" x14ac:dyDescent="0.2">
      <c r="A2196" s="20">
        <v>511000</v>
      </c>
      <c r="B2196" s="25" t="s">
        <v>153</v>
      </c>
      <c r="C2196" s="19">
        <f>SUM(C2197:C2199)</f>
        <v>40000</v>
      </c>
      <c r="D2196" s="19">
        <f>SUM(D2197:D2199)</f>
        <v>42000</v>
      </c>
    </row>
    <row r="2197" spans="1:4" s="4" customFormat="1" x14ac:dyDescent="0.2">
      <c r="A2197" s="30">
        <v>511100</v>
      </c>
      <c r="B2197" s="23" t="s">
        <v>154</v>
      </c>
      <c r="C2197" s="32">
        <v>0</v>
      </c>
      <c r="D2197" s="24">
        <v>31000</v>
      </c>
    </row>
    <row r="2198" spans="1:4" s="4" customFormat="1" x14ac:dyDescent="0.2">
      <c r="A2198" s="22">
        <v>511200</v>
      </c>
      <c r="B2198" s="23" t="s">
        <v>155</v>
      </c>
      <c r="C2198" s="32">
        <v>20000</v>
      </c>
      <c r="D2198" s="32">
        <v>0</v>
      </c>
    </row>
    <row r="2199" spans="1:4" s="4" customFormat="1" x14ac:dyDescent="0.2">
      <c r="A2199" s="22">
        <v>511300</v>
      </c>
      <c r="B2199" s="23" t="s">
        <v>156</v>
      </c>
      <c r="C2199" s="32">
        <v>20000</v>
      </c>
      <c r="D2199" s="24">
        <v>11000</v>
      </c>
    </row>
    <row r="2200" spans="1:4" s="29" customFormat="1" x14ac:dyDescent="0.2">
      <c r="A2200" s="20">
        <v>516000</v>
      </c>
      <c r="B2200" s="25" t="s">
        <v>163</v>
      </c>
      <c r="C2200" s="19">
        <f t="shared" ref="C2200" si="318">C2201</f>
        <v>270000</v>
      </c>
      <c r="D2200" s="19">
        <f t="shared" ref="D2200" si="319">D2201</f>
        <v>37000</v>
      </c>
    </row>
    <row r="2201" spans="1:4" s="4" customFormat="1" x14ac:dyDescent="0.2">
      <c r="A2201" s="22">
        <v>516100</v>
      </c>
      <c r="B2201" s="23" t="s">
        <v>163</v>
      </c>
      <c r="C2201" s="32">
        <v>270000</v>
      </c>
      <c r="D2201" s="24">
        <v>37000</v>
      </c>
    </row>
    <row r="2202" spans="1:4" s="29" customFormat="1" x14ac:dyDescent="0.2">
      <c r="A2202" s="20">
        <v>630000</v>
      </c>
      <c r="B2202" s="25" t="s">
        <v>191</v>
      </c>
      <c r="C2202" s="19">
        <f>C2203+C2206</f>
        <v>100000</v>
      </c>
      <c r="D2202" s="19">
        <f>D2203+D2206</f>
        <v>368700</v>
      </c>
    </row>
    <row r="2203" spans="1:4" s="29" customFormat="1" x14ac:dyDescent="0.2">
      <c r="A2203" s="20">
        <v>631000</v>
      </c>
      <c r="B2203" s="25" t="s">
        <v>125</v>
      </c>
      <c r="C2203" s="19">
        <f>C2205</f>
        <v>0</v>
      </c>
      <c r="D2203" s="19">
        <f>D2205+D2204</f>
        <v>368700</v>
      </c>
    </row>
    <row r="2204" spans="1:4" s="4" customFormat="1" x14ac:dyDescent="0.2">
      <c r="A2204" s="30">
        <v>631100</v>
      </c>
      <c r="B2204" s="23" t="s">
        <v>193</v>
      </c>
      <c r="C2204" s="32">
        <v>0</v>
      </c>
      <c r="D2204" s="24">
        <v>26000</v>
      </c>
    </row>
    <row r="2205" spans="1:4" s="4" customFormat="1" x14ac:dyDescent="0.2">
      <c r="A2205" s="30">
        <v>631900</v>
      </c>
      <c r="B2205" s="23" t="s">
        <v>331</v>
      </c>
      <c r="C2205" s="32">
        <v>0</v>
      </c>
      <c r="D2205" s="24">
        <v>342700</v>
      </c>
    </row>
    <row r="2206" spans="1:4" s="29" customFormat="1" x14ac:dyDescent="0.2">
      <c r="A2206" s="20">
        <v>638000</v>
      </c>
      <c r="B2206" s="25" t="s">
        <v>126</v>
      </c>
      <c r="C2206" s="19">
        <f t="shared" ref="C2206" si="320">C2207</f>
        <v>100000</v>
      </c>
      <c r="D2206" s="19">
        <f t="shared" ref="D2206" si="321">D2207</f>
        <v>0</v>
      </c>
    </row>
    <row r="2207" spans="1:4" s="4" customFormat="1" x14ac:dyDescent="0.2">
      <c r="A2207" s="22">
        <v>638100</v>
      </c>
      <c r="B2207" s="23" t="s">
        <v>196</v>
      </c>
      <c r="C2207" s="32">
        <v>100000</v>
      </c>
      <c r="D2207" s="32">
        <v>0</v>
      </c>
    </row>
    <row r="2208" spans="1:4" s="4" customFormat="1" x14ac:dyDescent="0.2">
      <c r="A2208" s="63"/>
      <c r="B2208" s="57" t="s">
        <v>230</v>
      </c>
      <c r="C2208" s="61">
        <f>C2176+C2195+C2202</f>
        <v>4858000</v>
      </c>
      <c r="D2208" s="61">
        <f>D2176+D2195+D2202</f>
        <v>485700</v>
      </c>
    </row>
    <row r="2209" spans="1:4" s="4" customFormat="1" x14ac:dyDescent="0.2">
      <c r="A2209" s="40"/>
      <c r="B2209" s="18"/>
      <c r="C2209" s="24"/>
      <c r="D2209" s="24"/>
    </row>
    <row r="2210" spans="1:4" s="4" customFormat="1" x14ac:dyDescent="0.2">
      <c r="A2210" s="17"/>
      <c r="B2210" s="18"/>
      <c r="C2210" s="24"/>
      <c r="D2210" s="24"/>
    </row>
    <row r="2211" spans="1:4" s="4" customFormat="1" x14ac:dyDescent="0.2">
      <c r="A2211" s="22" t="s">
        <v>618</v>
      </c>
      <c r="B2211" s="25"/>
      <c r="C2211" s="24"/>
      <c r="D2211" s="24"/>
    </row>
    <row r="2212" spans="1:4" s="4" customFormat="1" x14ac:dyDescent="0.2">
      <c r="A2212" s="22" t="s">
        <v>243</v>
      </c>
      <c r="B2212" s="25"/>
      <c r="C2212" s="24"/>
      <c r="D2212" s="24"/>
    </row>
    <row r="2213" spans="1:4" s="4" customFormat="1" x14ac:dyDescent="0.2">
      <c r="A2213" s="22" t="s">
        <v>383</v>
      </c>
      <c r="B2213" s="25"/>
      <c r="C2213" s="24"/>
      <c r="D2213" s="24"/>
    </row>
    <row r="2214" spans="1:4" s="4" customFormat="1" x14ac:dyDescent="0.2">
      <c r="A2214" s="22" t="s">
        <v>525</v>
      </c>
      <c r="B2214" s="25"/>
      <c r="C2214" s="24"/>
      <c r="D2214" s="24"/>
    </row>
    <row r="2215" spans="1:4" s="4" customFormat="1" x14ac:dyDescent="0.2">
      <c r="A2215" s="22"/>
      <c r="B2215" s="53"/>
      <c r="C2215" s="41"/>
      <c r="D2215" s="41"/>
    </row>
    <row r="2216" spans="1:4" s="4" customFormat="1" x14ac:dyDescent="0.2">
      <c r="A2216" s="20">
        <v>410000</v>
      </c>
      <c r="B2216" s="21" t="s">
        <v>87</v>
      </c>
      <c r="C2216" s="19">
        <f>C2217+C2222+C2233+0</f>
        <v>4907800</v>
      </c>
      <c r="D2216" s="19">
        <f>D2217+D2222+D2233+0</f>
        <v>591500</v>
      </c>
    </row>
    <row r="2217" spans="1:4" s="4" customFormat="1" x14ac:dyDescent="0.2">
      <c r="A2217" s="20">
        <v>411000</v>
      </c>
      <c r="B2217" s="21" t="s">
        <v>201</v>
      </c>
      <c r="C2217" s="19">
        <f>SUM(C2218:C2221)</f>
        <v>4590700</v>
      </c>
      <c r="D2217" s="19">
        <f>SUM(D2218:D2221)</f>
        <v>0</v>
      </c>
    </row>
    <row r="2218" spans="1:4" s="4" customFormat="1" x14ac:dyDescent="0.2">
      <c r="A2218" s="22">
        <v>411100</v>
      </c>
      <c r="B2218" s="23" t="s">
        <v>88</v>
      </c>
      <c r="C2218" s="32">
        <v>4350000</v>
      </c>
      <c r="D2218" s="32">
        <v>0</v>
      </c>
    </row>
    <row r="2219" spans="1:4" s="4" customFormat="1" x14ac:dyDescent="0.2">
      <c r="A2219" s="22">
        <v>411200</v>
      </c>
      <c r="B2219" s="23" t="s">
        <v>214</v>
      </c>
      <c r="C2219" s="32">
        <v>95000</v>
      </c>
      <c r="D2219" s="32">
        <v>0</v>
      </c>
    </row>
    <row r="2220" spans="1:4" s="4" customFormat="1" ht="40.5" x14ac:dyDescent="0.2">
      <c r="A2220" s="22">
        <v>411300</v>
      </c>
      <c r="B2220" s="23" t="s">
        <v>89</v>
      </c>
      <c r="C2220" s="32">
        <v>82000</v>
      </c>
      <c r="D2220" s="32">
        <v>0</v>
      </c>
    </row>
    <row r="2221" spans="1:4" s="4" customFormat="1" x14ac:dyDescent="0.2">
      <c r="A2221" s="22">
        <v>411400</v>
      </c>
      <c r="B2221" s="23" t="s">
        <v>90</v>
      </c>
      <c r="C2221" s="32">
        <v>63700</v>
      </c>
      <c r="D2221" s="32">
        <v>0</v>
      </c>
    </row>
    <row r="2222" spans="1:4" s="4" customFormat="1" x14ac:dyDescent="0.2">
      <c r="A2222" s="20">
        <v>412000</v>
      </c>
      <c r="B2222" s="25" t="s">
        <v>206</v>
      </c>
      <c r="C2222" s="19">
        <f>SUM(C2223:C2232)</f>
        <v>316100</v>
      </c>
      <c r="D2222" s="19">
        <f>SUM(D2223:D2232)</f>
        <v>591500</v>
      </c>
    </row>
    <row r="2223" spans="1:4" s="4" customFormat="1" x14ac:dyDescent="0.2">
      <c r="A2223" s="22">
        <v>412200</v>
      </c>
      <c r="B2223" s="23" t="s">
        <v>215</v>
      </c>
      <c r="C2223" s="32">
        <v>213000</v>
      </c>
      <c r="D2223" s="24">
        <v>194200</v>
      </c>
    </row>
    <row r="2224" spans="1:4" s="4" customFormat="1" x14ac:dyDescent="0.2">
      <c r="A2224" s="22">
        <v>412300</v>
      </c>
      <c r="B2224" s="23" t="s">
        <v>92</v>
      </c>
      <c r="C2224" s="32">
        <v>18000.000000000004</v>
      </c>
      <c r="D2224" s="24">
        <v>64700</v>
      </c>
    </row>
    <row r="2225" spans="1:4" s="4" customFormat="1" x14ac:dyDescent="0.2">
      <c r="A2225" s="22">
        <v>412400</v>
      </c>
      <c r="B2225" s="23" t="s">
        <v>93</v>
      </c>
      <c r="C2225" s="32">
        <v>20000</v>
      </c>
      <c r="D2225" s="24">
        <v>3600</v>
      </c>
    </row>
    <row r="2226" spans="1:4" s="4" customFormat="1" x14ac:dyDescent="0.2">
      <c r="A2226" s="22">
        <v>412500</v>
      </c>
      <c r="B2226" s="23" t="s">
        <v>94</v>
      </c>
      <c r="C2226" s="32">
        <v>7100</v>
      </c>
      <c r="D2226" s="24">
        <v>78400</v>
      </c>
    </row>
    <row r="2227" spans="1:4" s="4" customFormat="1" x14ac:dyDescent="0.2">
      <c r="A2227" s="22">
        <v>412600</v>
      </c>
      <c r="B2227" s="23" t="s">
        <v>216</v>
      </c>
      <c r="C2227" s="32">
        <v>1500</v>
      </c>
      <c r="D2227" s="24">
        <v>32600</v>
      </c>
    </row>
    <row r="2228" spans="1:4" s="4" customFormat="1" x14ac:dyDescent="0.2">
      <c r="A2228" s="22">
        <v>412700</v>
      </c>
      <c r="B2228" s="23" t="s">
        <v>203</v>
      </c>
      <c r="C2228" s="32">
        <v>23000</v>
      </c>
      <c r="D2228" s="24">
        <v>22600</v>
      </c>
    </row>
    <row r="2229" spans="1:4" s="4" customFormat="1" x14ac:dyDescent="0.2">
      <c r="A2229" s="22">
        <v>412900</v>
      </c>
      <c r="B2229" s="27" t="s">
        <v>293</v>
      </c>
      <c r="C2229" s="32">
        <v>25000.000000000004</v>
      </c>
      <c r="D2229" s="32">
        <v>0</v>
      </c>
    </row>
    <row r="2230" spans="1:4" s="4" customFormat="1" x14ac:dyDescent="0.2">
      <c r="A2230" s="22">
        <v>412900</v>
      </c>
      <c r="B2230" s="27" t="s">
        <v>312</v>
      </c>
      <c r="C2230" s="32">
        <v>500</v>
      </c>
      <c r="D2230" s="32">
        <v>0</v>
      </c>
    </row>
    <row r="2231" spans="1:4" s="4" customFormat="1" x14ac:dyDescent="0.2">
      <c r="A2231" s="22">
        <v>412900</v>
      </c>
      <c r="B2231" s="27" t="s">
        <v>313</v>
      </c>
      <c r="C2231" s="32">
        <v>8000</v>
      </c>
      <c r="D2231" s="32">
        <v>0</v>
      </c>
    </row>
    <row r="2232" spans="1:4" s="4" customFormat="1" x14ac:dyDescent="0.2">
      <c r="A2232" s="22">
        <v>412900</v>
      </c>
      <c r="B2232" s="23" t="s">
        <v>295</v>
      </c>
      <c r="C2232" s="32">
        <v>0</v>
      </c>
      <c r="D2232" s="24">
        <v>195400</v>
      </c>
    </row>
    <row r="2233" spans="1:4" s="29" customFormat="1" x14ac:dyDescent="0.2">
      <c r="A2233" s="20">
        <v>413000</v>
      </c>
      <c r="B2233" s="25" t="s">
        <v>207</v>
      </c>
      <c r="C2233" s="19">
        <f t="shared" ref="C2233" si="322">C2234</f>
        <v>1000</v>
      </c>
      <c r="D2233" s="19">
        <f t="shared" ref="D2233" si="323">D2234</f>
        <v>0</v>
      </c>
    </row>
    <row r="2234" spans="1:4" s="4" customFormat="1" x14ac:dyDescent="0.2">
      <c r="A2234" s="22">
        <v>413900</v>
      </c>
      <c r="B2234" s="23" t="s">
        <v>99</v>
      </c>
      <c r="C2234" s="32">
        <v>1000</v>
      </c>
      <c r="D2234" s="32">
        <v>0</v>
      </c>
    </row>
    <row r="2235" spans="1:4" s="4" customFormat="1" x14ac:dyDescent="0.2">
      <c r="A2235" s="20">
        <v>510000</v>
      </c>
      <c r="B2235" s="25" t="s">
        <v>152</v>
      </c>
      <c r="C2235" s="19">
        <f>C2236+C2239</f>
        <v>172000.00000000003</v>
      </c>
      <c r="D2235" s="19">
        <f>D2236+D2239</f>
        <v>1213500</v>
      </c>
    </row>
    <row r="2236" spans="1:4" s="4" customFormat="1" x14ac:dyDescent="0.2">
      <c r="A2236" s="20">
        <v>511000</v>
      </c>
      <c r="B2236" s="25" t="s">
        <v>153</v>
      </c>
      <c r="C2236" s="19">
        <f>SUM(C2237:C2238)</f>
        <v>6000</v>
      </c>
      <c r="D2236" s="19">
        <f>SUM(D2237:D2238)</f>
        <v>430000</v>
      </c>
    </row>
    <row r="2237" spans="1:4" s="4" customFormat="1" x14ac:dyDescent="0.2">
      <c r="A2237" s="22">
        <v>511200</v>
      </c>
      <c r="B2237" s="23" t="s">
        <v>155</v>
      </c>
      <c r="C2237" s="32">
        <v>1000</v>
      </c>
      <c r="D2237" s="24">
        <v>380000</v>
      </c>
    </row>
    <row r="2238" spans="1:4" s="4" customFormat="1" x14ac:dyDescent="0.2">
      <c r="A2238" s="22">
        <v>511300</v>
      </c>
      <c r="B2238" s="23" t="s">
        <v>156</v>
      </c>
      <c r="C2238" s="32">
        <v>5000</v>
      </c>
      <c r="D2238" s="24">
        <v>50000</v>
      </c>
    </row>
    <row r="2239" spans="1:4" s="29" customFormat="1" x14ac:dyDescent="0.2">
      <c r="A2239" s="20">
        <v>516000</v>
      </c>
      <c r="B2239" s="25" t="s">
        <v>163</v>
      </c>
      <c r="C2239" s="19">
        <f t="shared" ref="C2239" si="324">C2240</f>
        <v>166000.00000000003</v>
      </c>
      <c r="D2239" s="19">
        <f t="shared" ref="D2239" si="325">D2240</f>
        <v>783500</v>
      </c>
    </row>
    <row r="2240" spans="1:4" s="4" customFormat="1" x14ac:dyDescent="0.2">
      <c r="A2240" s="22">
        <v>516100</v>
      </c>
      <c r="B2240" s="23" t="s">
        <v>163</v>
      </c>
      <c r="C2240" s="32">
        <v>166000.00000000003</v>
      </c>
      <c r="D2240" s="24">
        <v>783500</v>
      </c>
    </row>
    <row r="2241" spans="1:4" s="29" customFormat="1" ht="40.5" x14ac:dyDescent="0.2">
      <c r="A2241" s="20">
        <v>580000</v>
      </c>
      <c r="B2241" s="25" t="s">
        <v>165</v>
      </c>
      <c r="C2241" s="19">
        <f t="shared" ref="C2241:C2242" si="326">C2242</f>
        <v>55000</v>
      </c>
      <c r="D2241" s="19">
        <f t="shared" ref="D2241:D2242" si="327">D2242</f>
        <v>0</v>
      </c>
    </row>
    <row r="2242" spans="1:4" s="29" customFormat="1" x14ac:dyDescent="0.2">
      <c r="A2242" s="20">
        <v>581000</v>
      </c>
      <c r="B2242" s="25" t="s">
        <v>166</v>
      </c>
      <c r="C2242" s="19">
        <f t="shared" si="326"/>
        <v>55000</v>
      </c>
      <c r="D2242" s="19">
        <f t="shared" si="327"/>
        <v>0</v>
      </c>
    </row>
    <row r="2243" spans="1:4" s="4" customFormat="1" ht="40.5" x14ac:dyDescent="0.2">
      <c r="A2243" s="22">
        <v>581200</v>
      </c>
      <c r="B2243" s="23" t="s">
        <v>167</v>
      </c>
      <c r="C2243" s="32">
        <v>55000</v>
      </c>
      <c r="D2243" s="32">
        <v>0</v>
      </c>
    </row>
    <row r="2244" spans="1:4" s="29" customFormat="1" x14ac:dyDescent="0.2">
      <c r="A2244" s="20">
        <v>630000</v>
      </c>
      <c r="B2244" s="25" t="s">
        <v>191</v>
      </c>
      <c r="C2244" s="19">
        <f>C2247+C2245</f>
        <v>60000</v>
      </c>
      <c r="D2244" s="19">
        <f>D2247+D2245</f>
        <v>234000</v>
      </c>
    </row>
    <row r="2245" spans="1:4" s="29" customFormat="1" x14ac:dyDescent="0.2">
      <c r="A2245" s="20">
        <v>631000</v>
      </c>
      <c r="B2245" s="25" t="s">
        <v>125</v>
      </c>
      <c r="C2245" s="19">
        <f>0</f>
        <v>0</v>
      </c>
      <c r="D2245" s="19">
        <f>D2246</f>
        <v>234000</v>
      </c>
    </row>
    <row r="2246" spans="1:4" s="4" customFormat="1" x14ac:dyDescent="0.2">
      <c r="A2246" s="30">
        <v>631100</v>
      </c>
      <c r="B2246" s="23" t="s">
        <v>193</v>
      </c>
      <c r="C2246" s="32">
        <v>0</v>
      </c>
      <c r="D2246" s="24">
        <v>234000</v>
      </c>
    </row>
    <row r="2247" spans="1:4" s="29" customFormat="1" x14ac:dyDescent="0.2">
      <c r="A2247" s="20">
        <v>638000</v>
      </c>
      <c r="B2247" s="25" t="s">
        <v>126</v>
      </c>
      <c r="C2247" s="19">
        <f t="shared" ref="C2247" si="328">C2248</f>
        <v>60000</v>
      </c>
      <c r="D2247" s="19">
        <f t="shared" ref="D2247" si="329">D2248</f>
        <v>0</v>
      </c>
    </row>
    <row r="2248" spans="1:4" s="4" customFormat="1" x14ac:dyDescent="0.2">
      <c r="A2248" s="22">
        <v>638100</v>
      </c>
      <c r="B2248" s="23" t="s">
        <v>196</v>
      </c>
      <c r="C2248" s="32">
        <v>60000</v>
      </c>
      <c r="D2248" s="32">
        <v>0</v>
      </c>
    </row>
    <row r="2249" spans="1:4" s="4" customFormat="1" x14ac:dyDescent="0.2">
      <c r="A2249" s="63"/>
      <c r="B2249" s="57" t="s">
        <v>230</v>
      </c>
      <c r="C2249" s="61">
        <f>C2216+C2235+C2244+C2241</f>
        <v>5194800</v>
      </c>
      <c r="D2249" s="61">
        <f>D2216+D2235+D2244+D2241</f>
        <v>2039000</v>
      </c>
    </row>
    <row r="2250" spans="1:4" s="4" customFormat="1" x14ac:dyDescent="0.2">
      <c r="A2250" s="40"/>
      <c r="B2250" s="18"/>
      <c r="C2250" s="41"/>
      <c r="D2250" s="41"/>
    </row>
    <row r="2251" spans="1:4" s="4" customFormat="1" x14ac:dyDescent="0.2">
      <c r="A2251" s="17"/>
      <c r="B2251" s="18"/>
      <c r="C2251" s="24"/>
      <c r="D2251" s="24"/>
    </row>
    <row r="2252" spans="1:4" s="4" customFormat="1" x14ac:dyDescent="0.2">
      <c r="A2252" s="22" t="s">
        <v>619</v>
      </c>
      <c r="B2252" s="25"/>
      <c r="C2252" s="24"/>
      <c r="D2252" s="24"/>
    </row>
    <row r="2253" spans="1:4" s="4" customFormat="1" x14ac:dyDescent="0.2">
      <c r="A2253" s="22" t="s">
        <v>243</v>
      </c>
      <c r="B2253" s="25"/>
      <c r="C2253" s="24"/>
      <c r="D2253" s="24"/>
    </row>
    <row r="2254" spans="1:4" s="4" customFormat="1" x14ac:dyDescent="0.2">
      <c r="A2254" s="22" t="s">
        <v>384</v>
      </c>
      <c r="B2254" s="25"/>
      <c r="C2254" s="24"/>
      <c r="D2254" s="24"/>
    </row>
    <row r="2255" spans="1:4" s="4" customFormat="1" x14ac:dyDescent="0.2">
      <c r="A2255" s="22" t="s">
        <v>525</v>
      </c>
      <c r="B2255" s="25"/>
      <c r="C2255" s="24"/>
      <c r="D2255" s="24"/>
    </row>
    <row r="2256" spans="1:4" s="4" customFormat="1" x14ac:dyDescent="0.2">
      <c r="A2256" s="22"/>
      <c r="B2256" s="53"/>
      <c r="C2256" s="41"/>
      <c r="D2256" s="41"/>
    </row>
    <row r="2257" spans="1:4" s="4" customFormat="1" x14ac:dyDescent="0.2">
      <c r="A2257" s="20">
        <v>410000</v>
      </c>
      <c r="B2257" s="21" t="s">
        <v>87</v>
      </c>
      <c r="C2257" s="19">
        <f>C2258+C2263+0+0+C2274</f>
        <v>2490000</v>
      </c>
      <c r="D2257" s="19">
        <f>D2258+D2263+0+0+D2274</f>
        <v>53000</v>
      </c>
    </row>
    <row r="2258" spans="1:4" s="4" customFormat="1" x14ac:dyDescent="0.2">
      <c r="A2258" s="20">
        <v>411000</v>
      </c>
      <c r="B2258" s="21" t="s">
        <v>201</v>
      </c>
      <c r="C2258" s="19">
        <f>SUM(C2259:C2262)</f>
        <v>2320000</v>
      </c>
      <c r="D2258" s="19">
        <f>SUM(D2259:D2262)</f>
        <v>0</v>
      </c>
    </row>
    <row r="2259" spans="1:4" s="4" customFormat="1" x14ac:dyDescent="0.2">
      <c r="A2259" s="22">
        <v>411100</v>
      </c>
      <c r="B2259" s="23" t="s">
        <v>88</v>
      </c>
      <c r="C2259" s="32">
        <v>2163600</v>
      </c>
      <c r="D2259" s="32">
        <v>0</v>
      </c>
    </row>
    <row r="2260" spans="1:4" s="4" customFormat="1" x14ac:dyDescent="0.2">
      <c r="A2260" s="22">
        <v>411200</v>
      </c>
      <c r="B2260" s="23" t="s">
        <v>214</v>
      </c>
      <c r="C2260" s="32">
        <v>121400</v>
      </c>
      <c r="D2260" s="32">
        <v>0</v>
      </c>
    </row>
    <row r="2261" spans="1:4" s="4" customFormat="1" ht="40.5" x14ac:dyDescent="0.2">
      <c r="A2261" s="22">
        <v>411300</v>
      </c>
      <c r="B2261" s="23" t="s">
        <v>89</v>
      </c>
      <c r="C2261" s="32">
        <v>13000</v>
      </c>
      <c r="D2261" s="32">
        <v>0</v>
      </c>
    </row>
    <row r="2262" spans="1:4" s="4" customFormat="1" x14ac:dyDescent="0.2">
      <c r="A2262" s="22">
        <v>411400</v>
      </c>
      <c r="B2262" s="23" t="s">
        <v>90</v>
      </c>
      <c r="C2262" s="32">
        <v>22000</v>
      </c>
      <c r="D2262" s="32">
        <v>0</v>
      </c>
    </row>
    <row r="2263" spans="1:4" s="4" customFormat="1" x14ac:dyDescent="0.2">
      <c r="A2263" s="20">
        <v>412000</v>
      </c>
      <c r="B2263" s="25" t="s">
        <v>206</v>
      </c>
      <c r="C2263" s="19">
        <f>SUM(C2264:C2273)</f>
        <v>160000</v>
      </c>
      <c r="D2263" s="19">
        <f>SUM(D2264:D2273)</f>
        <v>45000</v>
      </c>
    </row>
    <row r="2264" spans="1:4" s="4" customFormat="1" x14ac:dyDescent="0.2">
      <c r="A2264" s="22">
        <v>412200</v>
      </c>
      <c r="B2264" s="23" t="s">
        <v>215</v>
      </c>
      <c r="C2264" s="32">
        <v>76000</v>
      </c>
      <c r="D2264" s="24">
        <v>7000</v>
      </c>
    </row>
    <row r="2265" spans="1:4" s="4" customFormat="1" x14ac:dyDescent="0.2">
      <c r="A2265" s="22">
        <v>412300</v>
      </c>
      <c r="B2265" s="23" t="s">
        <v>92</v>
      </c>
      <c r="C2265" s="32">
        <v>9000.0000000000018</v>
      </c>
      <c r="D2265" s="24">
        <v>4000</v>
      </c>
    </row>
    <row r="2266" spans="1:4" s="4" customFormat="1" x14ac:dyDescent="0.2">
      <c r="A2266" s="22">
        <v>412400</v>
      </c>
      <c r="B2266" s="23" t="s">
        <v>93</v>
      </c>
      <c r="C2266" s="32">
        <v>9000</v>
      </c>
      <c r="D2266" s="24">
        <v>3000</v>
      </c>
    </row>
    <row r="2267" spans="1:4" s="4" customFormat="1" x14ac:dyDescent="0.2">
      <c r="A2267" s="22">
        <v>412500</v>
      </c>
      <c r="B2267" s="23" t="s">
        <v>94</v>
      </c>
      <c r="C2267" s="32">
        <v>6000</v>
      </c>
      <c r="D2267" s="24">
        <v>8000</v>
      </c>
    </row>
    <row r="2268" spans="1:4" s="4" customFormat="1" x14ac:dyDescent="0.2">
      <c r="A2268" s="22">
        <v>412600</v>
      </c>
      <c r="B2268" s="23" t="s">
        <v>216</v>
      </c>
      <c r="C2268" s="32">
        <v>16000.000000000002</v>
      </c>
      <c r="D2268" s="24">
        <v>5000</v>
      </c>
    </row>
    <row r="2269" spans="1:4" s="4" customFormat="1" x14ac:dyDescent="0.2">
      <c r="A2269" s="22">
        <v>412700</v>
      </c>
      <c r="B2269" s="23" t="s">
        <v>203</v>
      </c>
      <c r="C2269" s="32">
        <v>20000</v>
      </c>
      <c r="D2269" s="24">
        <v>12000</v>
      </c>
    </row>
    <row r="2270" spans="1:4" s="4" customFormat="1" x14ac:dyDescent="0.2">
      <c r="A2270" s="22">
        <v>412900</v>
      </c>
      <c r="B2270" s="27" t="s">
        <v>293</v>
      </c>
      <c r="C2270" s="32">
        <v>8999.9999999999982</v>
      </c>
      <c r="D2270" s="32">
        <v>0</v>
      </c>
    </row>
    <row r="2271" spans="1:4" s="4" customFormat="1" x14ac:dyDescent="0.2">
      <c r="A2271" s="22">
        <v>412900</v>
      </c>
      <c r="B2271" s="27" t="s">
        <v>312</v>
      </c>
      <c r="C2271" s="32">
        <v>1000</v>
      </c>
      <c r="D2271" s="32">
        <v>0</v>
      </c>
    </row>
    <row r="2272" spans="1:4" s="4" customFormat="1" x14ac:dyDescent="0.2">
      <c r="A2272" s="22">
        <v>412900</v>
      </c>
      <c r="B2272" s="27" t="s">
        <v>313</v>
      </c>
      <c r="C2272" s="32">
        <v>4000</v>
      </c>
      <c r="D2272" s="32">
        <v>0</v>
      </c>
    </row>
    <row r="2273" spans="1:4" s="4" customFormat="1" x14ac:dyDescent="0.2">
      <c r="A2273" s="22">
        <v>412900</v>
      </c>
      <c r="B2273" s="27" t="s">
        <v>295</v>
      </c>
      <c r="C2273" s="32">
        <v>10000</v>
      </c>
      <c r="D2273" s="24">
        <v>6000</v>
      </c>
    </row>
    <row r="2274" spans="1:4" s="29" customFormat="1" ht="40.5" x14ac:dyDescent="0.2">
      <c r="A2274" s="20">
        <v>418000</v>
      </c>
      <c r="B2274" s="25" t="s">
        <v>210</v>
      </c>
      <c r="C2274" s="19">
        <f>C2275+C2276</f>
        <v>10000</v>
      </c>
      <c r="D2274" s="19">
        <f>D2275+D2276</f>
        <v>8000</v>
      </c>
    </row>
    <row r="2275" spans="1:4" s="4" customFormat="1" x14ac:dyDescent="0.2">
      <c r="A2275" s="22">
        <v>418200</v>
      </c>
      <c r="B2275" s="23" t="s">
        <v>146</v>
      </c>
      <c r="C2275" s="32">
        <v>5000</v>
      </c>
      <c r="D2275" s="32">
        <v>0</v>
      </c>
    </row>
    <row r="2276" spans="1:4" s="4" customFormat="1" x14ac:dyDescent="0.2">
      <c r="A2276" s="22">
        <v>418400</v>
      </c>
      <c r="B2276" s="23" t="s">
        <v>147</v>
      </c>
      <c r="C2276" s="32">
        <v>5000</v>
      </c>
      <c r="D2276" s="24">
        <v>8000</v>
      </c>
    </row>
    <row r="2277" spans="1:4" s="4" customFormat="1" x14ac:dyDescent="0.2">
      <c r="A2277" s="20">
        <v>510000</v>
      </c>
      <c r="B2277" s="25" t="s">
        <v>152</v>
      </c>
      <c r="C2277" s="19">
        <f>C2278+C2282</f>
        <v>180000</v>
      </c>
      <c r="D2277" s="19">
        <f>D2278+D2282</f>
        <v>142000</v>
      </c>
    </row>
    <row r="2278" spans="1:4" s="4" customFormat="1" x14ac:dyDescent="0.2">
      <c r="A2278" s="20">
        <v>511000</v>
      </c>
      <c r="B2278" s="25" t="s">
        <v>153</v>
      </c>
      <c r="C2278" s="19">
        <f>SUM(C2279:C2280)</f>
        <v>60000</v>
      </c>
      <c r="D2278" s="19">
        <f t="shared" ref="D2278" si="330">SUM(D2279:D2281)</f>
        <v>42000</v>
      </c>
    </row>
    <row r="2279" spans="1:4" s="4" customFormat="1" x14ac:dyDescent="0.2">
      <c r="A2279" s="22">
        <v>511200</v>
      </c>
      <c r="B2279" s="23" t="s">
        <v>155</v>
      </c>
      <c r="C2279" s="32">
        <v>50000</v>
      </c>
      <c r="D2279" s="32">
        <v>0</v>
      </c>
    </row>
    <row r="2280" spans="1:4" s="4" customFormat="1" x14ac:dyDescent="0.2">
      <c r="A2280" s="22">
        <v>511300</v>
      </c>
      <c r="B2280" s="23" t="s">
        <v>156</v>
      </c>
      <c r="C2280" s="32">
        <v>10000</v>
      </c>
      <c r="D2280" s="24">
        <v>20000</v>
      </c>
    </row>
    <row r="2281" spans="1:4" s="4" customFormat="1" x14ac:dyDescent="0.2">
      <c r="A2281" s="22">
        <v>511500</v>
      </c>
      <c r="B2281" s="23" t="s">
        <v>222</v>
      </c>
      <c r="C2281" s="32">
        <v>0</v>
      </c>
      <c r="D2281" s="24">
        <v>22000</v>
      </c>
    </row>
    <row r="2282" spans="1:4" s="29" customFormat="1" x14ac:dyDescent="0.2">
      <c r="A2282" s="20">
        <v>516000</v>
      </c>
      <c r="B2282" s="25" t="s">
        <v>163</v>
      </c>
      <c r="C2282" s="19">
        <f t="shared" ref="C2282" si="331">C2283</f>
        <v>120000</v>
      </c>
      <c r="D2282" s="19">
        <f t="shared" ref="D2282" si="332">D2283</f>
        <v>100000</v>
      </c>
    </row>
    <row r="2283" spans="1:4" s="4" customFormat="1" x14ac:dyDescent="0.2">
      <c r="A2283" s="22">
        <v>516100</v>
      </c>
      <c r="B2283" s="23" t="s">
        <v>163</v>
      </c>
      <c r="C2283" s="32">
        <v>120000</v>
      </c>
      <c r="D2283" s="24">
        <v>100000</v>
      </c>
    </row>
    <row r="2284" spans="1:4" s="29" customFormat="1" ht="40.5" x14ac:dyDescent="0.2">
      <c r="A2284" s="20">
        <v>580000</v>
      </c>
      <c r="B2284" s="25" t="s">
        <v>165</v>
      </c>
      <c r="C2284" s="19">
        <f t="shared" ref="C2284:C2285" si="333">C2285</f>
        <v>20000</v>
      </c>
      <c r="D2284" s="19">
        <f t="shared" ref="D2284:D2285" si="334">D2285</f>
        <v>0</v>
      </c>
    </row>
    <row r="2285" spans="1:4" s="29" customFormat="1" x14ac:dyDescent="0.2">
      <c r="A2285" s="20">
        <v>581000</v>
      </c>
      <c r="B2285" s="25" t="s">
        <v>166</v>
      </c>
      <c r="C2285" s="19">
        <f t="shared" si="333"/>
        <v>20000</v>
      </c>
      <c r="D2285" s="19">
        <f t="shared" si="334"/>
        <v>0</v>
      </c>
    </row>
    <row r="2286" spans="1:4" s="4" customFormat="1" ht="40.5" x14ac:dyDescent="0.2">
      <c r="A2286" s="22">
        <v>581200</v>
      </c>
      <c r="B2286" s="23" t="s">
        <v>167</v>
      </c>
      <c r="C2286" s="32">
        <v>20000</v>
      </c>
      <c r="D2286" s="32">
        <v>0</v>
      </c>
    </row>
    <row r="2287" spans="1:4" s="29" customFormat="1" x14ac:dyDescent="0.2">
      <c r="A2287" s="20">
        <v>630000</v>
      </c>
      <c r="B2287" s="25" t="s">
        <v>191</v>
      </c>
      <c r="C2287" s="19">
        <f>C2288+0</f>
        <v>0</v>
      </c>
      <c r="D2287" s="19">
        <f>D2288+0</f>
        <v>60000</v>
      </c>
    </row>
    <row r="2288" spans="1:4" s="29" customFormat="1" x14ac:dyDescent="0.2">
      <c r="A2288" s="20">
        <v>631000</v>
      </c>
      <c r="B2288" s="25" t="s">
        <v>125</v>
      </c>
      <c r="C2288" s="19">
        <f t="shared" ref="C2288" si="335">C2290+C2289</f>
        <v>0</v>
      </c>
      <c r="D2288" s="19">
        <f t="shared" ref="D2288" si="336">D2290+D2289</f>
        <v>60000</v>
      </c>
    </row>
    <row r="2289" spans="1:4" s="4" customFormat="1" x14ac:dyDescent="0.2">
      <c r="A2289" s="30">
        <v>631100</v>
      </c>
      <c r="B2289" s="23" t="s">
        <v>193</v>
      </c>
      <c r="C2289" s="32">
        <v>0</v>
      </c>
      <c r="D2289" s="24">
        <v>30000</v>
      </c>
    </row>
    <row r="2290" spans="1:4" s="4" customFormat="1" x14ac:dyDescent="0.2">
      <c r="A2290" s="30">
        <v>631900</v>
      </c>
      <c r="B2290" s="23" t="s">
        <v>331</v>
      </c>
      <c r="C2290" s="32">
        <v>0</v>
      </c>
      <c r="D2290" s="24">
        <v>30000</v>
      </c>
    </row>
    <row r="2291" spans="1:4" s="4" customFormat="1" x14ac:dyDescent="0.2">
      <c r="A2291" s="63"/>
      <c r="B2291" s="57" t="s">
        <v>230</v>
      </c>
      <c r="C2291" s="61">
        <f>C2257+C2277+C2284+C2287</f>
        <v>2690000</v>
      </c>
      <c r="D2291" s="61">
        <f>D2257+D2277+D2284+D2287</f>
        <v>255000</v>
      </c>
    </row>
    <row r="2292" spans="1:4" s="4" customFormat="1" x14ac:dyDescent="0.2">
      <c r="A2292" s="40"/>
      <c r="B2292" s="18"/>
      <c r="C2292" s="41"/>
      <c r="D2292" s="41"/>
    </row>
    <row r="2293" spans="1:4" s="4" customFormat="1" x14ac:dyDescent="0.2">
      <c r="A2293" s="17"/>
      <c r="B2293" s="18"/>
      <c r="C2293" s="24"/>
      <c r="D2293" s="24"/>
    </row>
    <row r="2294" spans="1:4" s="4" customFormat="1" x14ac:dyDescent="0.2">
      <c r="A2294" s="22" t="s">
        <v>620</v>
      </c>
      <c r="B2294" s="25"/>
      <c r="C2294" s="24"/>
      <c r="D2294" s="24"/>
    </row>
    <row r="2295" spans="1:4" s="4" customFormat="1" x14ac:dyDescent="0.2">
      <c r="A2295" s="22" t="s">
        <v>243</v>
      </c>
      <c r="B2295" s="25"/>
      <c r="C2295" s="24"/>
      <c r="D2295" s="24"/>
    </row>
    <row r="2296" spans="1:4" s="4" customFormat="1" x14ac:dyDescent="0.2">
      <c r="A2296" s="22" t="s">
        <v>385</v>
      </c>
      <c r="B2296" s="25"/>
      <c r="C2296" s="24"/>
      <c r="D2296" s="24"/>
    </row>
    <row r="2297" spans="1:4" s="4" customFormat="1" x14ac:dyDescent="0.2">
      <c r="A2297" s="22" t="s">
        <v>525</v>
      </c>
      <c r="B2297" s="25"/>
      <c r="C2297" s="24"/>
      <c r="D2297" s="24"/>
    </row>
    <row r="2298" spans="1:4" s="4" customFormat="1" x14ac:dyDescent="0.2">
      <c r="A2298" s="22"/>
      <c r="B2298" s="53"/>
      <c r="C2298" s="41"/>
      <c r="D2298" s="41"/>
    </row>
    <row r="2299" spans="1:4" s="4" customFormat="1" x14ac:dyDescent="0.2">
      <c r="A2299" s="20">
        <v>410000</v>
      </c>
      <c r="B2299" s="21" t="s">
        <v>87</v>
      </c>
      <c r="C2299" s="19">
        <f>C2300+C2305</f>
        <v>10482800</v>
      </c>
      <c r="D2299" s="19">
        <f>D2300+D2305</f>
        <v>0</v>
      </c>
    </row>
    <row r="2300" spans="1:4" s="4" customFormat="1" x14ac:dyDescent="0.2">
      <c r="A2300" s="20">
        <v>411000</v>
      </c>
      <c r="B2300" s="21" t="s">
        <v>201</v>
      </c>
      <c r="C2300" s="19">
        <f>SUM(C2301:C2304)</f>
        <v>9256600</v>
      </c>
      <c r="D2300" s="19">
        <f>SUM(D2301:D2304)</f>
        <v>0</v>
      </c>
    </row>
    <row r="2301" spans="1:4" s="4" customFormat="1" x14ac:dyDescent="0.2">
      <c r="A2301" s="22">
        <v>411100</v>
      </c>
      <c r="B2301" s="23" t="s">
        <v>88</v>
      </c>
      <c r="C2301" s="32">
        <v>8451800</v>
      </c>
      <c r="D2301" s="32">
        <v>0</v>
      </c>
    </row>
    <row r="2302" spans="1:4" s="4" customFormat="1" x14ac:dyDescent="0.2">
      <c r="A2302" s="22">
        <v>411200</v>
      </c>
      <c r="B2302" s="23" t="s">
        <v>214</v>
      </c>
      <c r="C2302" s="32">
        <v>450000</v>
      </c>
      <c r="D2302" s="32">
        <v>0</v>
      </c>
    </row>
    <row r="2303" spans="1:4" s="4" customFormat="1" ht="40.5" x14ac:dyDescent="0.2">
      <c r="A2303" s="22">
        <v>411300</v>
      </c>
      <c r="B2303" s="23" t="s">
        <v>89</v>
      </c>
      <c r="C2303" s="32">
        <v>182300</v>
      </c>
      <c r="D2303" s="32">
        <v>0</v>
      </c>
    </row>
    <row r="2304" spans="1:4" s="4" customFormat="1" x14ac:dyDescent="0.2">
      <c r="A2304" s="22">
        <v>411400</v>
      </c>
      <c r="B2304" s="23" t="s">
        <v>90</v>
      </c>
      <c r="C2304" s="32">
        <v>172500</v>
      </c>
      <c r="D2304" s="32">
        <v>0</v>
      </c>
    </row>
    <row r="2305" spans="1:4" s="4" customFormat="1" x14ac:dyDescent="0.2">
      <c r="A2305" s="20">
        <v>412000</v>
      </c>
      <c r="B2305" s="25" t="s">
        <v>206</v>
      </c>
      <c r="C2305" s="19">
        <f>SUM(C2306:C2315)</f>
        <v>1226200</v>
      </c>
      <c r="D2305" s="19">
        <f>SUM(D2306:D2315)</f>
        <v>0</v>
      </c>
    </row>
    <row r="2306" spans="1:4" s="4" customFormat="1" x14ac:dyDescent="0.2">
      <c r="A2306" s="22">
        <v>412200</v>
      </c>
      <c r="B2306" s="23" t="s">
        <v>215</v>
      </c>
      <c r="C2306" s="32">
        <v>715000</v>
      </c>
      <c r="D2306" s="32">
        <v>0</v>
      </c>
    </row>
    <row r="2307" spans="1:4" s="4" customFormat="1" x14ac:dyDescent="0.2">
      <c r="A2307" s="22">
        <v>412300</v>
      </c>
      <c r="B2307" s="23" t="s">
        <v>92</v>
      </c>
      <c r="C2307" s="32">
        <v>120000</v>
      </c>
      <c r="D2307" s="32">
        <v>0</v>
      </c>
    </row>
    <row r="2308" spans="1:4" s="4" customFormat="1" x14ac:dyDescent="0.2">
      <c r="A2308" s="22">
        <v>412500</v>
      </c>
      <c r="B2308" s="23" t="s">
        <v>94</v>
      </c>
      <c r="C2308" s="32">
        <v>22000</v>
      </c>
      <c r="D2308" s="32">
        <v>0</v>
      </c>
    </row>
    <row r="2309" spans="1:4" s="4" customFormat="1" x14ac:dyDescent="0.2">
      <c r="A2309" s="22">
        <v>412600</v>
      </c>
      <c r="B2309" s="23" t="s">
        <v>216</v>
      </c>
      <c r="C2309" s="32">
        <v>16000.000000000002</v>
      </c>
      <c r="D2309" s="32">
        <v>0</v>
      </c>
    </row>
    <row r="2310" spans="1:4" s="4" customFormat="1" x14ac:dyDescent="0.2">
      <c r="A2310" s="22">
        <v>412700</v>
      </c>
      <c r="B2310" s="23" t="s">
        <v>203</v>
      </c>
      <c r="C2310" s="32">
        <v>320000</v>
      </c>
      <c r="D2310" s="32">
        <v>0</v>
      </c>
    </row>
    <row r="2311" spans="1:4" s="4" customFormat="1" x14ac:dyDescent="0.2">
      <c r="A2311" s="22">
        <v>412900</v>
      </c>
      <c r="B2311" s="27" t="s">
        <v>293</v>
      </c>
      <c r="C2311" s="32">
        <v>2000</v>
      </c>
      <c r="D2311" s="32">
        <v>0</v>
      </c>
    </row>
    <row r="2312" spans="1:4" s="4" customFormat="1" x14ac:dyDescent="0.2">
      <c r="A2312" s="22">
        <v>412900</v>
      </c>
      <c r="B2312" s="27" t="s">
        <v>311</v>
      </c>
      <c r="C2312" s="32">
        <v>1500</v>
      </c>
      <c r="D2312" s="32">
        <v>0</v>
      </c>
    </row>
    <row r="2313" spans="1:4" s="4" customFormat="1" x14ac:dyDescent="0.2">
      <c r="A2313" s="22">
        <v>412900</v>
      </c>
      <c r="B2313" s="27" t="s">
        <v>312</v>
      </c>
      <c r="C2313" s="32">
        <v>1000</v>
      </c>
      <c r="D2313" s="32">
        <v>0</v>
      </c>
    </row>
    <row r="2314" spans="1:4" s="4" customFormat="1" x14ac:dyDescent="0.2">
      <c r="A2314" s="22">
        <v>412900</v>
      </c>
      <c r="B2314" s="27" t="s">
        <v>313</v>
      </c>
      <c r="C2314" s="32">
        <v>14000</v>
      </c>
      <c r="D2314" s="32">
        <v>0</v>
      </c>
    </row>
    <row r="2315" spans="1:4" s="4" customFormat="1" x14ac:dyDescent="0.2">
      <c r="A2315" s="22">
        <v>412900</v>
      </c>
      <c r="B2315" s="27" t="s">
        <v>295</v>
      </c>
      <c r="C2315" s="32">
        <v>14700</v>
      </c>
      <c r="D2315" s="32">
        <v>0</v>
      </c>
    </row>
    <row r="2316" spans="1:4" s="29" customFormat="1" x14ac:dyDescent="0.2">
      <c r="A2316" s="20">
        <v>510000</v>
      </c>
      <c r="B2316" s="25" t="s">
        <v>152</v>
      </c>
      <c r="C2316" s="19">
        <f t="shared" ref="C2316" si="337">C2317</f>
        <v>10000</v>
      </c>
      <c r="D2316" s="19">
        <f t="shared" ref="D2316" si="338">D2317</f>
        <v>0</v>
      </c>
    </row>
    <row r="2317" spans="1:4" s="29" customFormat="1" x14ac:dyDescent="0.2">
      <c r="A2317" s="20">
        <v>511000</v>
      </c>
      <c r="B2317" s="25" t="s">
        <v>153</v>
      </c>
      <c r="C2317" s="19">
        <f>SUM(C2318:C2318)</f>
        <v>10000</v>
      </c>
      <c r="D2317" s="19">
        <f>SUM(D2318:D2318)</f>
        <v>0</v>
      </c>
    </row>
    <row r="2318" spans="1:4" s="4" customFormat="1" x14ac:dyDescent="0.2">
      <c r="A2318" s="22">
        <v>511300</v>
      </c>
      <c r="B2318" s="23" t="s">
        <v>156</v>
      </c>
      <c r="C2318" s="32">
        <v>10000</v>
      </c>
      <c r="D2318" s="32">
        <v>0</v>
      </c>
    </row>
    <row r="2319" spans="1:4" s="29" customFormat="1" x14ac:dyDescent="0.2">
      <c r="A2319" s="20">
        <v>630000</v>
      </c>
      <c r="B2319" s="25" t="s">
        <v>191</v>
      </c>
      <c r="C2319" s="19">
        <f>C2320+C2322</f>
        <v>321000</v>
      </c>
      <c r="D2319" s="19">
        <f>D2320+D2322</f>
        <v>3516000</v>
      </c>
    </row>
    <row r="2320" spans="1:4" s="29" customFormat="1" x14ac:dyDescent="0.2">
      <c r="A2320" s="20">
        <v>631000</v>
      </c>
      <c r="B2320" s="25" t="s">
        <v>125</v>
      </c>
      <c r="C2320" s="19">
        <f>0+C2321</f>
        <v>0</v>
      </c>
      <c r="D2320" s="19">
        <f>0+D2321</f>
        <v>3516000</v>
      </c>
    </row>
    <row r="2321" spans="1:4" s="4" customFormat="1" x14ac:dyDescent="0.2">
      <c r="A2321" s="30">
        <v>631200</v>
      </c>
      <c r="B2321" s="23" t="s">
        <v>194</v>
      </c>
      <c r="C2321" s="32">
        <v>0</v>
      </c>
      <c r="D2321" s="24">
        <v>3516000</v>
      </c>
    </row>
    <row r="2322" spans="1:4" s="29" customFormat="1" x14ac:dyDescent="0.2">
      <c r="A2322" s="20">
        <v>638000</v>
      </c>
      <c r="B2322" s="25" t="s">
        <v>126</v>
      </c>
      <c r="C2322" s="19">
        <f t="shared" ref="C2322" si="339">C2323</f>
        <v>321000</v>
      </c>
      <c r="D2322" s="19">
        <f t="shared" ref="D2322" si="340">D2323</f>
        <v>0</v>
      </c>
    </row>
    <row r="2323" spans="1:4" s="4" customFormat="1" x14ac:dyDescent="0.2">
      <c r="A2323" s="22">
        <v>638100</v>
      </c>
      <c r="B2323" s="23" t="s">
        <v>196</v>
      </c>
      <c r="C2323" s="32">
        <v>321000</v>
      </c>
      <c r="D2323" s="32">
        <v>0</v>
      </c>
    </row>
    <row r="2324" spans="1:4" s="4" customFormat="1" x14ac:dyDescent="0.2">
      <c r="A2324" s="63"/>
      <c r="B2324" s="57" t="s">
        <v>230</v>
      </c>
      <c r="C2324" s="61">
        <f>C2299+C2316+C2319</f>
        <v>10813800</v>
      </c>
      <c r="D2324" s="61">
        <f>D2299+D2316+D2319</f>
        <v>3516000</v>
      </c>
    </row>
    <row r="2325" spans="1:4" s="4" customFormat="1" x14ac:dyDescent="0.2">
      <c r="A2325" s="40"/>
      <c r="B2325" s="18"/>
      <c r="C2325" s="41"/>
      <c r="D2325" s="41"/>
    </row>
    <row r="2326" spans="1:4" s="4" customFormat="1" x14ac:dyDescent="0.2">
      <c r="A2326" s="17"/>
      <c r="B2326" s="18"/>
      <c r="C2326" s="24"/>
      <c r="D2326" s="24"/>
    </row>
    <row r="2327" spans="1:4" s="4" customFormat="1" x14ac:dyDescent="0.2">
      <c r="A2327" s="22" t="s">
        <v>621</v>
      </c>
      <c r="B2327" s="25"/>
      <c r="C2327" s="24"/>
      <c r="D2327" s="24"/>
    </row>
    <row r="2328" spans="1:4" s="4" customFormat="1" x14ac:dyDescent="0.2">
      <c r="A2328" s="22" t="s">
        <v>243</v>
      </c>
      <c r="B2328" s="25"/>
      <c r="C2328" s="24"/>
      <c r="D2328" s="24"/>
    </row>
    <row r="2329" spans="1:4" s="4" customFormat="1" x14ac:dyDescent="0.2">
      <c r="A2329" s="22" t="s">
        <v>386</v>
      </c>
      <c r="B2329" s="25"/>
      <c r="C2329" s="24"/>
      <c r="D2329" s="24"/>
    </row>
    <row r="2330" spans="1:4" s="4" customFormat="1" x14ac:dyDescent="0.2">
      <c r="A2330" s="22" t="s">
        <v>525</v>
      </c>
      <c r="B2330" s="25"/>
      <c r="C2330" s="24"/>
      <c r="D2330" s="24"/>
    </row>
    <row r="2331" spans="1:4" s="4" customFormat="1" x14ac:dyDescent="0.2">
      <c r="A2331" s="22"/>
      <c r="B2331" s="53"/>
      <c r="C2331" s="41"/>
      <c r="D2331" s="41"/>
    </row>
    <row r="2332" spans="1:4" s="4" customFormat="1" x14ac:dyDescent="0.2">
      <c r="A2332" s="20">
        <v>410000</v>
      </c>
      <c r="B2332" s="21" t="s">
        <v>87</v>
      </c>
      <c r="C2332" s="19">
        <f>C2333+C2338</f>
        <v>1296600</v>
      </c>
      <c r="D2332" s="19">
        <f>D2333+D2338</f>
        <v>0</v>
      </c>
    </row>
    <row r="2333" spans="1:4" s="4" customFormat="1" x14ac:dyDescent="0.2">
      <c r="A2333" s="20">
        <v>411000</v>
      </c>
      <c r="B2333" s="21" t="s">
        <v>201</v>
      </c>
      <c r="C2333" s="19">
        <f>SUM(C2334:C2337)</f>
        <v>1119300</v>
      </c>
      <c r="D2333" s="19">
        <f>SUM(D2334:D2337)</f>
        <v>0</v>
      </c>
    </row>
    <row r="2334" spans="1:4" s="4" customFormat="1" x14ac:dyDescent="0.2">
      <c r="A2334" s="22">
        <v>411100</v>
      </c>
      <c r="B2334" s="23" t="s">
        <v>88</v>
      </c>
      <c r="C2334" s="32">
        <v>1005000</v>
      </c>
      <c r="D2334" s="32">
        <v>0</v>
      </c>
    </row>
    <row r="2335" spans="1:4" s="4" customFormat="1" x14ac:dyDescent="0.2">
      <c r="A2335" s="22">
        <v>411200</v>
      </c>
      <c r="B2335" s="23" t="s">
        <v>214</v>
      </c>
      <c r="C2335" s="32">
        <v>68000</v>
      </c>
      <c r="D2335" s="32">
        <v>0</v>
      </c>
    </row>
    <row r="2336" spans="1:4" s="4" customFormat="1" ht="40.5" x14ac:dyDescent="0.2">
      <c r="A2336" s="22">
        <v>411300</v>
      </c>
      <c r="B2336" s="23" t="s">
        <v>89</v>
      </c>
      <c r="C2336" s="32">
        <v>24900</v>
      </c>
      <c r="D2336" s="32">
        <v>0</v>
      </c>
    </row>
    <row r="2337" spans="1:4" s="4" customFormat="1" x14ac:dyDescent="0.2">
      <c r="A2337" s="22">
        <v>411400</v>
      </c>
      <c r="B2337" s="23" t="s">
        <v>90</v>
      </c>
      <c r="C2337" s="32">
        <v>21400</v>
      </c>
      <c r="D2337" s="32">
        <v>0</v>
      </c>
    </row>
    <row r="2338" spans="1:4" s="4" customFormat="1" x14ac:dyDescent="0.2">
      <c r="A2338" s="20">
        <v>412000</v>
      </c>
      <c r="B2338" s="25" t="s">
        <v>206</v>
      </c>
      <c r="C2338" s="19">
        <f>SUM(C2339:C2345)</f>
        <v>177300</v>
      </c>
      <c r="D2338" s="19">
        <f>SUM(D2339:D2345)</f>
        <v>0</v>
      </c>
    </row>
    <row r="2339" spans="1:4" s="4" customFormat="1" x14ac:dyDescent="0.2">
      <c r="A2339" s="22">
        <v>412200</v>
      </c>
      <c r="B2339" s="23" t="s">
        <v>215</v>
      </c>
      <c r="C2339" s="32">
        <v>92900</v>
      </c>
      <c r="D2339" s="32">
        <v>0</v>
      </c>
    </row>
    <row r="2340" spans="1:4" s="4" customFormat="1" x14ac:dyDescent="0.2">
      <c r="A2340" s="22">
        <v>412300</v>
      </c>
      <c r="B2340" s="23" t="s">
        <v>92</v>
      </c>
      <c r="C2340" s="32">
        <v>14700</v>
      </c>
      <c r="D2340" s="32">
        <v>0</v>
      </c>
    </row>
    <row r="2341" spans="1:4" s="4" customFormat="1" x14ac:dyDescent="0.2">
      <c r="A2341" s="22">
        <v>412500</v>
      </c>
      <c r="B2341" s="23" t="s">
        <v>94</v>
      </c>
      <c r="C2341" s="32">
        <v>1500</v>
      </c>
      <c r="D2341" s="32">
        <v>0</v>
      </c>
    </row>
    <row r="2342" spans="1:4" s="4" customFormat="1" x14ac:dyDescent="0.2">
      <c r="A2342" s="22">
        <v>412600</v>
      </c>
      <c r="B2342" s="23" t="s">
        <v>216</v>
      </c>
      <c r="C2342" s="32">
        <v>3000</v>
      </c>
      <c r="D2342" s="32">
        <v>0</v>
      </c>
    </row>
    <row r="2343" spans="1:4" s="4" customFormat="1" x14ac:dyDescent="0.2">
      <c r="A2343" s="22">
        <v>412700</v>
      </c>
      <c r="B2343" s="23" t="s">
        <v>203</v>
      </c>
      <c r="C2343" s="32">
        <v>60000</v>
      </c>
      <c r="D2343" s="32">
        <v>0</v>
      </c>
    </row>
    <row r="2344" spans="1:4" s="4" customFormat="1" x14ac:dyDescent="0.2">
      <c r="A2344" s="22">
        <v>412900</v>
      </c>
      <c r="B2344" s="27" t="s">
        <v>312</v>
      </c>
      <c r="C2344" s="32">
        <v>200</v>
      </c>
      <c r="D2344" s="32">
        <v>0</v>
      </c>
    </row>
    <row r="2345" spans="1:4" s="4" customFormat="1" x14ac:dyDescent="0.2">
      <c r="A2345" s="22">
        <v>412900</v>
      </c>
      <c r="B2345" s="27" t="s">
        <v>313</v>
      </c>
      <c r="C2345" s="32">
        <v>5000</v>
      </c>
      <c r="D2345" s="32">
        <v>0</v>
      </c>
    </row>
    <row r="2346" spans="1:4" s="29" customFormat="1" x14ac:dyDescent="0.2">
      <c r="A2346" s="20">
        <v>510000</v>
      </c>
      <c r="B2346" s="25" t="s">
        <v>152</v>
      </c>
      <c r="C2346" s="19">
        <f t="shared" ref="C2346:C2347" si="341">C2347</f>
        <v>4000</v>
      </c>
      <c r="D2346" s="19">
        <f t="shared" ref="D2346:D2347" si="342">D2347</f>
        <v>0</v>
      </c>
    </row>
    <row r="2347" spans="1:4" s="29" customFormat="1" x14ac:dyDescent="0.2">
      <c r="A2347" s="20">
        <v>511000</v>
      </c>
      <c r="B2347" s="25" t="s">
        <v>153</v>
      </c>
      <c r="C2347" s="19">
        <f t="shared" si="341"/>
        <v>4000</v>
      </c>
      <c r="D2347" s="19">
        <f t="shared" si="342"/>
        <v>0</v>
      </c>
    </row>
    <row r="2348" spans="1:4" s="4" customFormat="1" x14ac:dyDescent="0.2">
      <c r="A2348" s="22">
        <v>511300</v>
      </c>
      <c r="B2348" s="23" t="s">
        <v>156</v>
      </c>
      <c r="C2348" s="32">
        <v>4000</v>
      </c>
      <c r="D2348" s="32">
        <v>0</v>
      </c>
    </row>
    <row r="2349" spans="1:4" s="29" customFormat="1" x14ac:dyDescent="0.2">
      <c r="A2349" s="20">
        <v>630000</v>
      </c>
      <c r="B2349" s="25" t="s">
        <v>191</v>
      </c>
      <c r="C2349" s="19">
        <f t="shared" ref="C2349" si="343">C2350</f>
        <v>20000</v>
      </c>
      <c r="D2349" s="19">
        <f t="shared" ref="D2349" si="344">D2350</f>
        <v>270900</v>
      </c>
    </row>
    <row r="2350" spans="1:4" s="29" customFormat="1" x14ac:dyDescent="0.2">
      <c r="A2350" s="20">
        <v>631000</v>
      </c>
      <c r="B2350" s="25" t="s">
        <v>125</v>
      </c>
      <c r="C2350" s="19">
        <f>C2352+C2351</f>
        <v>20000</v>
      </c>
      <c r="D2350" s="19">
        <f>D2352+D2351</f>
        <v>270900</v>
      </c>
    </row>
    <row r="2351" spans="1:4" s="4" customFormat="1" x14ac:dyDescent="0.2">
      <c r="A2351" s="30">
        <v>631200</v>
      </c>
      <c r="B2351" s="23" t="s">
        <v>194</v>
      </c>
      <c r="C2351" s="32">
        <v>0</v>
      </c>
      <c r="D2351" s="24">
        <v>270900</v>
      </c>
    </row>
    <row r="2352" spans="1:4" s="4" customFormat="1" x14ac:dyDescent="0.2">
      <c r="A2352" s="30">
        <v>631900</v>
      </c>
      <c r="B2352" s="23" t="s">
        <v>331</v>
      </c>
      <c r="C2352" s="32">
        <v>20000</v>
      </c>
      <c r="D2352" s="32">
        <v>0</v>
      </c>
    </row>
    <row r="2353" spans="1:4" s="4" customFormat="1" x14ac:dyDescent="0.2">
      <c r="A2353" s="63"/>
      <c r="B2353" s="57" t="s">
        <v>230</v>
      </c>
      <c r="C2353" s="61">
        <f>C2332+C2346+C2349</f>
        <v>1320600</v>
      </c>
      <c r="D2353" s="61">
        <f>D2332+D2346+D2349</f>
        <v>270900</v>
      </c>
    </row>
    <row r="2354" spans="1:4" s="4" customFormat="1" x14ac:dyDescent="0.2">
      <c r="A2354" s="40"/>
      <c r="B2354" s="18"/>
      <c r="C2354" s="24"/>
      <c r="D2354" s="24"/>
    </row>
    <row r="2355" spans="1:4" s="4" customFormat="1" x14ac:dyDescent="0.2">
      <c r="A2355" s="17"/>
      <c r="B2355" s="18"/>
      <c r="C2355" s="24"/>
      <c r="D2355" s="24"/>
    </row>
    <row r="2356" spans="1:4" s="4" customFormat="1" x14ac:dyDescent="0.2">
      <c r="A2356" s="22" t="s">
        <v>622</v>
      </c>
      <c r="B2356" s="25"/>
      <c r="C2356" s="24"/>
      <c r="D2356" s="24"/>
    </row>
    <row r="2357" spans="1:4" s="4" customFormat="1" x14ac:dyDescent="0.2">
      <c r="A2357" s="22" t="s">
        <v>243</v>
      </c>
      <c r="B2357" s="25"/>
      <c r="C2357" s="24"/>
      <c r="D2357" s="24"/>
    </row>
    <row r="2358" spans="1:4" s="4" customFormat="1" x14ac:dyDescent="0.2">
      <c r="A2358" s="22" t="s">
        <v>387</v>
      </c>
      <c r="B2358" s="25"/>
      <c r="C2358" s="24"/>
      <c r="D2358" s="24"/>
    </row>
    <row r="2359" spans="1:4" s="4" customFormat="1" x14ac:dyDescent="0.2">
      <c r="A2359" s="22" t="s">
        <v>525</v>
      </c>
      <c r="B2359" s="25"/>
      <c r="C2359" s="24"/>
      <c r="D2359" s="24"/>
    </row>
    <row r="2360" spans="1:4" s="4" customFormat="1" x14ac:dyDescent="0.2">
      <c r="A2360" s="22"/>
      <c r="B2360" s="53"/>
      <c r="C2360" s="41"/>
      <c r="D2360" s="41"/>
    </row>
    <row r="2361" spans="1:4" s="4" customFormat="1" x14ac:dyDescent="0.2">
      <c r="A2361" s="20">
        <v>410000</v>
      </c>
      <c r="B2361" s="21" t="s">
        <v>87</v>
      </c>
      <c r="C2361" s="19">
        <f>C2362+C2367</f>
        <v>1273800</v>
      </c>
      <c r="D2361" s="19">
        <f>D2362+D2367</f>
        <v>0</v>
      </c>
    </row>
    <row r="2362" spans="1:4" s="4" customFormat="1" x14ac:dyDescent="0.2">
      <c r="A2362" s="20">
        <v>411000</v>
      </c>
      <c r="B2362" s="21" t="s">
        <v>201</v>
      </c>
      <c r="C2362" s="19">
        <f>SUM(C2363:C2366)</f>
        <v>1056500</v>
      </c>
      <c r="D2362" s="19">
        <f>SUM(D2363:D2366)</f>
        <v>0</v>
      </c>
    </row>
    <row r="2363" spans="1:4" s="4" customFormat="1" x14ac:dyDescent="0.2">
      <c r="A2363" s="22">
        <v>411100</v>
      </c>
      <c r="B2363" s="23" t="s">
        <v>88</v>
      </c>
      <c r="C2363" s="32">
        <v>963400</v>
      </c>
      <c r="D2363" s="32">
        <v>0</v>
      </c>
    </row>
    <row r="2364" spans="1:4" s="4" customFormat="1" x14ac:dyDescent="0.2">
      <c r="A2364" s="22">
        <v>411200</v>
      </c>
      <c r="B2364" s="23" t="s">
        <v>214</v>
      </c>
      <c r="C2364" s="32">
        <v>42000</v>
      </c>
      <c r="D2364" s="32">
        <v>0</v>
      </c>
    </row>
    <row r="2365" spans="1:4" s="4" customFormat="1" ht="40.5" x14ac:dyDescent="0.2">
      <c r="A2365" s="22">
        <v>411300</v>
      </c>
      <c r="B2365" s="23" t="s">
        <v>89</v>
      </c>
      <c r="C2365" s="32">
        <v>29300.000000000004</v>
      </c>
      <c r="D2365" s="32">
        <v>0</v>
      </c>
    </row>
    <row r="2366" spans="1:4" s="4" customFormat="1" x14ac:dyDescent="0.2">
      <c r="A2366" s="22">
        <v>411400</v>
      </c>
      <c r="B2366" s="23" t="s">
        <v>90</v>
      </c>
      <c r="C2366" s="32">
        <v>21800</v>
      </c>
      <c r="D2366" s="32">
        <v>0</v>
      </c>
    </row>
    <row r="2367" spans="1:4" s="4" customFormat="1" x14ac:dyDescent="0.2">
      <c r="A2367" s="20">
        <v>412000</v>
      </c>
      <c r="B2367" s="25" t="s">
        <v>206</v>
      </c>
      <c r="C2367" s="19">
        <f>SUM(C2368:C2375)</f>
        <v>217300</v>
      </c>
      <c r="D2367" s="19">
        <f>SUM(D2368:D2375)</f>
        <v>0</v>
      </c>
    </row>
    <row r="2368" spans="1:4" s="4" customFormat="1" x14ac:dyDescent="0.2">
      <c r="A2368" s="22">
        <v>412200</v>
      </c>
      <c r="B2368" s="23" t="s">
        <v>215</v>
      </c>
      <c r="C2368" s="32">
        <v>121300</v>
      </c>
      <c r="D2368" s="32">
        <v>0</v>
      </c>
    </row>
    <row r="2369" spans="1:4" s="4" customFormat="1" x14ac:dyDescent="0.2">
      <c r="A2369" s="22">
        <v>412300</v>
      </c>
      <c r="B2369" s="23" t="s">
        <v>92</v>
      </c>
      <c r="C2369" s="32">
        <v>20000</v>
      </c>
      <c r="D2369" s="32">
        <v>0</v>
      </c>
    </row>
    <row r="2370" spans="1:4" s="4" customFormat="1" x14ac:dyDescent="0.2">
      <c r="A2370" s="22">
        <v>412500</v>
      </c>
      <c r="B2370" s="23" t="s">
        <v>94</v>
      </c>
      <c r="C2370" s="32">
        <v>4000</v>
      </c>
      <c r="D2370" s="32">
        <v>0</v>
      </c>
    </row>
    <row r="2371" spans="1:4" s="4" customFormat="1" x14ac:dyDescent="0.2">
      <c r="A2371" s="22">
        <v>412600</v>
      </c>
      <c r="B2371" s="23" t="s">
        <v>216</v>
      </c>
      <c r="C2371" s="32">
        <v>3999.9999999999964</v>
      </c>
      <c r="D2371" s="32">
        <v>0</v>
      </c>
    </row>
    <row r="2372" spans="1:4" s="4" customFormat="1" x14ac:dyDescent="0.2">
      <c r="A2372" s="22">
        <v>412700</v>
      </c>
      <c r="B2372" s="23" t="s">
        <v>203</v>
      </c>
      <c r="C2372" s="32">
        <v>63100</v>
      </c>
      <c r="D2372" s="32">
        <v>0</v>
      </c>
    </row>
    <row r="2373" spans="1:4" s="4" customFormat="1" x14ac:dyDescent="0.2">
      <c r="A2373" s="22">
        <v>412900</v>
      </c>
      <c r="B2373" s="27" t="s">
        <v>293</v>
      </c>
      <c r="C2373" s="32">
        <v>2300</v>
      </c>
      <c r="D2373" s="32">
        <v>0</v>
      </c>
    </row>
    <row r="2374" spans="1:4" s="4" customFormat="1" x14ac:dyDescent="0.2">
      <c r="A2374" s="22">
        <v>412900</v>
      </c>
      <c r="B2374" s="27" t="s">
        <v>312</v>
      </c>
      <c r="C2374" s="32">
        <v>600</v>
      </c>
      <c r="D2374" s="32">
        <v>0</v>
      </c>
    </row>
    <row r="2375" spans="1:4" s="4" customFormat="1" x14ac:dyDescent="0.2">
      <c r="A2375" s="22">
        <v>412900</v>
      </c>
      <c r="B2375" s="27" t="s">
        <v>313</v>
      </c>
      <c r="C2375" s="32">
        <v>2000</v>
      </c>
      <c r="D2375" s="32">
        <v>0</v>
      </c>
    </row>
    <row r="2376" spans="1:4" s="29" customFormat="1" x14ac:dyDescent="0.2">
      <c r="A2376" s="20">
        <v>510000</v>
      </c>
      <c r="B2376" s="25" t="s">
        <v>152</v>
      </c>
      <c r="C2376" s="19">
        <f>C2377+C2380</f>
        <v>20300</v>
      </c>
      <c r="D2376" s="19">
        <f>D2377+D2380</f>
        <v>0</v>
      </c>
    </row>
    <row r="2377" spans="1:4" s="29" customFormat="1" x14ac:dyDescent="0.2">
      <c r="A2377" s="20">
        <v>511000</v>
      </c>
      <c r="B2377" s="25" t="s">
        <v>153</v>
      </c>
      <c r="C2377" s="19">
        <f>SUM(C2378:C2379)</f>
        <v>13100</v>
      </c>
      <c r="D2377" s="19">
        <f>SUM(D2378:D2379)</f>
        <v>0</v>
      </c>
    </row>
    <row r="2378" spans="1:4" s="4" customFormat="1" x14ac:dyDescent="0.2">
      <c r="A2378" s="22">
        <v>511200</v>
      </c>
      <c r="B2378" s="23" t="s">
        <v>155</v>
      </c>
      <c r="C2378" s="32">
        <v>6200</v>
      </c>
      <c r="D2378" s="32">
        <v>0</v>
      </c>
    </row>
    <row r="2379" spans="1:4" s="4" customFormat="1" x14ac:dyDescent="0.2">
      <c r="A2379" s="22">
        <v>511300</v>
      </c>
      <c r="B2379" s="23" t="s">
        <v>156</v>
      </c>
      <c r="C2379" s="32">
        <v>6900</v>
      </c>
      <c r="D2379" s="32">
        <v>0</v>
      </c>
    </row>
    <row r="2380" spans="1:4" s="29" customFormat="1" x14ac:dyDescent="0.2">
      <c r="A2380" s="20">
        <v>513000</v>
      </c>
      <c r="B2380" s="25" t="s">
        <v>161</v>
      </c>
      <c r="C2380" s="19">
        <f>C2381+0</f>
        <v>7200</v>
      </c>
      <c r="D2380" s="19">
        <f>D2381+0</f>
        <v>0</v>
      </c>
    </row>
    <row r="2381" spans="1:4" s="4" customFormat="1" x14ac:dyDescent="0.2">
      <c r="A2381" s="22">
        <v>513700</v>
      </c>
      <c r="B2381" s="23" t="s">
        <v>336</v>
      </c>
      <c r="C2381" s="32">
        <v>7200</v>
      </c>
      <c r="D2381" s="32">
        <v>0</v>
      </c>
    </row>
    <row r="2382" spans="1:4" s="29" customFormat="1" x14ac:dyDescent="0.2">
      <c r="A2382" s="20">
        <v>630000</v>
      </c>
      <c r="B2382" s="25" t="s">
        <v>191</v>
      </c>
      <c r="C2382" s="19">
        <f>C2383+C2385</f>
        <v>14000</v>
      </c>
      <c r="D2382" s="19">
        <f>D2383+D2385</f>
        <v>1341600</v>
      </c>
    </row>
    <row r="2383" spans="1:4" s="29" customFormat="1" x14ac:dyDescent="0.2">
      <c r="A2383" s="20">
        <v>631000</v>
      </c>
      <c r="B2383" s="25" t="s">
        <v>125</v>
      </c>
      <c r="C2383" s="19">
        <f>0+C2384</f>
        <v>0</v>
      </c>
      <c r="D2383" s="19">
        <f>0+D2384</f>
        <v>1341600</v>
      </c>
    </row>
    <row r="2384" spans="1:4" s="4" customFormat="1" x14ac:dyDescent="0.2">
      <c r="A2384" s="30">
        <v>631200</v>
      </c>
      <c r="B2384" s="23" t="s">
        <v>194</v>
      </c>
      <c r="C2384" s="32">
        <v>0</v>
      </c>
      <c r="D2384" s="24">
        <v>1341600</v>
      </c>
    </row>
    <row r="2385" spans="1:4" s="29" customFormat="1" x14ac:dyDescent="0.2">
      <c r="A2385" s="20">
        <v>638000</v>
      </c>
      <c r="B2385" s="25" t="s">
        <v>126</v>
      </c>
      <c r="C2385" s="19">
        <f t="shared" ref="C2385" si="345">C2386</f>
        <v>14000</v>
      </c>
      <c r="D2385" s="19">
        <f t="shared" ref="D2385" si="346">D2386</f>
        <v>0</v>
      </c>
    </row>
    <row r="2386" spans="1:4" s="4" customFormat="1" x14ac:dyDescent="0.2">
      <c r="A2386" s="22">
        <v>638100</v>
      </c>
      <c r="B2386" s="23" t="s">
        <v>196</v>
      </c>
      <c r="C2386" s="32">
        <v>14000</v>
      </c>
      <c r="D2386" s="32">
        <v>0</v>
      </c>
    </row>
    <row r="2387" spans="1:4" s="4" customFormat="1" x14ac:dyDescent="0.2">
      <c r="A2387" s="63"/>
      <c r="B2387" s="57" t="s">
        <v>230</v>
      </c>
      <c r="C2387" s="61">
        <f>C2361+C2376+C2382</f>
        <v>1308100</v>
      </c>
      <c r="D2387" s="61">
        <f>D2361+D2376+D2382</f>
        <v>1341600</v>
      </c>
    </row>
    <row r="2388" spans="1:4" s="4" customFormat="1" x14ac:dyDescent="0.2">
      <c r="A2388" s="40"/>
      <c r="B2388" s="18"/>
      <c r="C2388" s="41"/>
      <c r="D2388" s="41"/>
    </row>
    <row r="2389" spans="1:4" s="4" customFormat="1" x14ac:dyDescent="0.2">
      <c r="A2389" s="17"/>
      <c r="B2389" s="18"/>
      <c r="C2389" s="24"/>
      <c r="D2389" s="24"/>
    </row>
    <row r="2390" spans="1:4" s="4" customFormat="1" x14ac:dyDescent="0.2">
      <c r="A2390" s="22" t="s">
        <v>623</v>
      </c>
      <c r="B2390" s="25"/>
      <c r="C2390" s="24"/>
      <c r="D2390" s="24"/>
    </row>
    <row r="2391" spans="1:4" s="4" customFormat="1" x14ac:dyDescent="0.2">
      <c r="A2391" s="22" t="s">
        <v>243</v>
      </c>
      <c r="B2391" s="25"/>
      <c r="C2391" s="24"/>
      <c r="D2391" s="24"/>
    </row>
    <row r="2392" spans="1:4" s="4" customFormat="1" x14ac:dyDescent="0.2">
      <c r="A2392" s="22" t="s">
        <v>388</v>
      </c>
      <c r="B2392" s="25"/>
      <c r="C2392" s="24"/>
      <c r="D2392" s="24"/>
    </row>
    <row r="2393" spans="1:4" s="4" customFormat="1" x14ac:dyDescent="0.2">
      <c r="A2393" s="22" t="s">
        <v>525</v>
      </c>
      <c r="B2393" s="25"/>
      <c r="C2393" s="24"/>
      <c r="D2393" s="24"/>
    </row>
    <row r="2394" spans="1:4" s="4" customFormat="1" x14ac:dyDescent="0.2">
      <c r="A2394" s="22"/>
      <c r="B2394" s="53"/>
      <c r="C2394" s="41"/>
      <c r="D2394" s="41"/>
    </row>
    <row r="2395" spans="1:4" s="4" customFormat="1" x14ac:dyDescent="0.2">
      <c r="A2395" s="20">
        <v>410000</v>
      </c>
      <c r="B2395" s="21" t="s">
        <v>87</v>
      </c>
      <c r="C2395" s="19">
        <f>C2396+C2401</f>
        <v>2199900</v>
      </c>
      <c r="D2395" s="19">
        <f>D2396+D2401</f>
        <v>0</v>
      </c>
    </row>
    <row r="2396" spans="1:4" s="4" customFormat="1" x14ac:dyDescent="0.2">
      <c r="A2396" s="20">
        <v>411000</v>
      </c>
      <c r="B2396" s="21" t="s">
        <v>201</v>
      </c>
      <c r="C2396" s="19">
        <f>SUM(C2397:C2400)</f>
        <v>1843900</v>
      </c>
      <c r="D2396" s="19">
        <f>SUM(D2397:D2400)</f>
        <v>0</v>
      </c>
    </row>
    <row r="2397" spans="1:4" s="4" customFormat="1" x14ac:dyDescent="0.2">
      <c r="A2397" s="22">
        <v>411100</v>
      </c>
      <c r="B2397" s="23" t="s">
        <v>88</v>
      </c>
      <c r="C2397" s="32">
        <v>1658900</v>
      </c>
      <c r="D2397" s="32">
        <v>0</v>
      </c>
    </row>
    <row r="2398" spans="1:4" s="4" customFormat="1" x14ac:dyDescent="0.2">
      <c r="A2398" s="22">
        <v>411200</v>
      </c>
      <c r="B2398" s="23" t="s">
        <v>214</v>
      </c>
      <c r="C2398" s="32">
        <v>95000</v>
      </c>
      <c r="D2398" s="32">
        <v>0</v>
      </c>
    </row>
    <row r="2399" spans="1:4" s="4" customFormat="1" ht="40.5" x14ac:dyDescent="0.2">
      <c r="A2399" s="22">
        <v>411300</v>
      </c>
      <c r="B2399" s="23" t="s">
        <v>89</v>
      </c>
      <c r="C2399" s="32">
        <v>47000</v>
      </c>
      <c r="D2399" s="32">
        <v>0</v>
      </c>
    </row>
    <row r="2400" spans="1:4" s="4" customFormat="1" x14ac:dyDescent="0.2">
      <c r="A2400" s="22">
        <v>411400</v>
      </c>
      <c r="B2400" s="23" t="s">
        <v>90</v>
      </c>
      <c r="C2400" s="32">
        <v>42999.999999999985</v>
      </c>
      <c r="D2400" s="32">
        <v>0</v>
      </c>
    </row>
    <row r="2401" spans="1:4" s="4" customFormat="1" x14ac:dyDescent="0.2">
      <c r="A2401" s="20">
        <v>412000</v>
      </c>
      <c r="B2401" s="25" t="s">
        <v>206</v>
      </c>
      <c r="C2401" s="19">
        <f>SUM(C2402:C2411)</f>
        <v>356000</v>
      </c>
      <c r="D2401" s="19">
        <f>SUM(D2402:D2411)</f>
        <v>0</v>
      </c>
    </row>
    <row r="2402" spans="1:4" s="4" customFormat="1" x14ac:dyDescent="0.2">
      <c r="A2402" s="22">
        <v>412200</v>
      </c>
      <c r="B2402" s="23" t="s">
        <v>215</v>
      </c>
      <c r="C2402" s="32">
        <v>176000</v>
      </c>
      <c r="D2402" s="32">
        <v>0</v>
      </c>
    </row>
    <row r="2403" spans="1:4" s="4" customFormat="1" x14ac:dyDescent="0.2">
      <c r="A2403" s="22">
        <v>412300</v>
      </c>
      <c r="B2403" s="23" t="s">
        <v>92</v>
      </c>
      <c r="C2403" s="32">
        <v>60000</v>
      </c>
      <c r="D2403" s="32">
        <v>0</v>
      </c>
    </row>
    <row r="2404" spans="1:4" s="4" customFormat="1" x14ac:dyDescent="0.2">
      <c r="A2404" s="22">
        <v>412500</v>
      </c>
      <c r="B2404" s="23" t="s">
        <v>94</v>
      </c>
      <c r="C2404" s="32">
        <v>8000</v>
      </c>
      <c r="D2404" s="32">
        <v>0</v>
      </c>
    </row>
    <row r="2405" spans="1:4" s="4" customFormat="1" x14ac:dyDescent="0.2">
      <c r="A2405" s="22">
        <v>412600</v>
      </c>
      <c r="B2405" s="23" t="s">
        <v>216</v>
      </c>
      <c r="C2405" s="32">
        <v>24000</v>
      </c>
      <c r="D2405" s="32">
        <v>0</v>
      </c>
    </row>
    <row r="2406" spans="1:4" s="4" customFormat="1" x14ac:dyDescent="0.2">
      <c r="A2406" s="22">
        <v>412700</v>
      </c>
      <c r="B2406" s="23" t="s">
        <v>203</v>
      </c>
      <c r="C2406" s="32">
        <v>75000</v>
      </c>
      <c r="D2406" s="32">
        <v>0</v>
      </c>
    </row>
    <row r="2407" spans="1:4" s="4" customFormat="1" x14ac:dyDescent="0.2">
      <c r="A2407" s="22">
        <v>412900</v>
      </c>
      <c r="B2407" s="27" t="s">
        <v>293</v>
      </c>
      <c r="C2407" s="32">
        <v>2000</v>
      </c>
      <c r="D2407" s="32">
        <v>0</v>
      </c>
    </row>
    <row r="2408" spans="1:4" s="4" customFormat="1" x14ac:dyDescent="0.2">
      <c r="A2408" s="22">
        <v>412900</v>
      </c>
      <c r="B2408" s="27" t="s">
        <v>311</v>
      </c>
      <c r="C2408" s="32">
        <v>400</v>
      </c>
      <c r="D2408" s="32">
        <v>0</v>
      </c>
    </row>
    <row r="2409" spans="1:4" s="4" customFormat="1" x14ac:dyDescent="0.2">
      <c r="A2409" s="22">
        <v>412900</v>
      </c>
      <c r="B2409" s="27" t="s">
        <v>312</v>
      </c>
      <c r="C2409" s="32">
        <v>5400</v>
      </c>
      <c r="D2409" s="32">
        <v>0</v>
      </c>
    </row>
    <row r="2410" spans="1:4" s="4" customFormat="1" x14ac:dyDescent="0.2">
      <c r="A2410" s="22">
        <v>412900</v>
      </c>
      <c r="B2410" s="27" t="s">
        <v>313</v>
      </c>
      <c r="C2410" s="32">
        <v>3000</v>
      </c>
      <c r="D2410" s="32">
        <v>0</v>
      </c>
    </row>
    <row r="2411" spans="1:4" s="4" customFormat="1" x14ac:dyDescent="0.2">
      <c r="A2411" s="22">
        <v>412900</v>
      </c>
      <c r="B2411" s="23" t="s">
        <v>295</v>
      </c>
      <c r="C2411" s="32">
        <v>2199.9999999999995</v>
      </c>
      <c r="D2411" s="32">
        <v>0</v>
      </c>
    </row>
    <row r="2412" spans="1:4" s="29" customFormat="1" x14ac:dyDescent="0.2">
      <c r="A2412" s="20">
        <v>510000</v>
      </c>
      <c r="B2412" s="25" t="s">
        <v>152</v>
      </c>
      <c r="C2412" s="19">
        <f t="shared" ref="C2412" si="347">C2413</f>
        <v>12000</v>
      </c>
      <c r="D2412" s="19">
        <f t="shared" ref="D2412" si="348">D2413</f>
        <v>0</v>
      </c>
    </row>
    <row r="2413" spans="1:4" s="29" customFormat="1" x14ac:dyDescent="0.2">
      <c r="A2413" s="20">
        <v>511000</v>
      </c>
      <c r="B2413" s="25" t="s">
        <v>153</v>
      </c>
      <c r="C2413" s="19">
        <f>SUM(C2414:C2415)</f>
        <v>12000</v>
      </c>
      <c r="D2413" s="19">
        <f>SUM(D2414:D2415)</f>
        <v>0</v>
      </c>
    </row>
    <row r="2414" spans="1:4" s="4" customFormat="1" x14ac:dyDescent="0.2">
      <c r="A2414" s="22">
        <v>511200</v>
      </c>
      <c r="B2414" s="23" t="s">
        <v>155</v>
      </c>
      <c r="C2414" s="32">
        <v>7000</v>
      </c>
      <c r="D2414" s="32">
        <v>0</v>
      </c>
    </row>
    <row r="2415" spans="1:4" s="4" customFormat="1" x14ac:dyDescent="0.2">
      <c r="A2415" s="22">
        <v>511300</v>
      </c>
      <c r="B2415" s="23" t="s">
        <v>156</v>
      </c>
      <c r="C2415" s="32">
        <v>5000</v>
      </c>
      <c r="D2415" s="32">
        <v>0</v>
      </c>
    </row>
    <row r="2416" spans="1:4" s="29" customFormat="1" x14ac:dyDescent="0.2">
      <c r="A2416" s="20">
        <v>630000</v>
      </c>
      <c r="B2416" s="25" t="s">
        <v>191</v>
      </c>
      <c r="C2416" s="19">
        <f>C2417+C2419</f>
        <v>30000</v>
      </c>
      <c r="D2416" s="19">
        <f>D2417+D2419</f>
        <v>1281900</v>
      </c>
    </row>
    <row r="2417" spans="1:4" s="29" customFormat="1" x14ac:dyDescent="0.2">
      <c r="A2417" s="20">
        <v>631000</v>
      </c>
      <c r="B2417" s="25" t="s">
        <v>125</v>
      </c>
      <c r="C2417" s="19">
        <f>0+C2418</f>
        <v>0</v>
      </c>
      <c r="D2417" s="19">
        <f>0+D2418</f>
        <v>1281900</v>
      </c>
    </row>
    <row r="2418" spans="1:4" s="4" customFormat="1" x14ac:dyDescent="0.2">
      <c r="A2418" s="30">
        <v>631200</v>
      </c>
      <c r="B2418" s="23" t="s">
        <v>194</v>
      </c>
      <c r="C2418" s="32">
        <v>0</v>
      </c>
      <c r="D2418" s="24">
        <f>81900+1200000</f>
        <v>1281900</v>
      </c>
    </row>
    <row r="2419" spans="1:4" s="29" customFormat="1" x14ac:dyDescent="0.2">
      <c r="A2419" s="20">
        <v>638000</v>
      </c>
      <c r="B2419" s="25" t="s">
        <v>126</v>
      </c>
      <c r="C2419" s="19">
        <f t="shared" ref="C2419" si="349">C2420</f>
        <v>30000</v>
      </c>
      <c r="D2419" s="19">
        <f t="shared" ref="D2419" si="350">D2420</f>
        <v>0</v>
      </c>
    </row>
    <row r="2420" spans="1:4" s="4" customFormat="1" x14ac:dyDescent="0.2">
      <c r="A2420" s="22">
        <v>638100</v>
      </c>
      <c r="B2420" s="23" t="s">
        <v>196</v>
      </c>
      <c r="C2420" s="32">
        <v>30000</v>
      </c>
      <c r="D2420" s="32">
        <v>0</v>
      </c>
    </row>
    <row r="2421" spans="1:4" s="4" customFormat="1" x14ac:dyDescent="0.2">
      <c r="A2421" s="63"/>
      <c r="B2421" s="57" t="s">
        <v>230</v>
      </c>
      <c r="C2421" s="61">
        <f>C2395+C2412+C2416</f>
        <v>2241900</v>
      </c>
      <c r="D2421" s="61">
        <f>D2395+D2412+D2416</f>
        <v>1281900</v>
      </c>
    </row>
    <row r="2422" spans="1:4" s="4" customFormat="1" x14ac:dyDescent="0.2">
      <c r="A2422" s="40"/>
      <c r="B2422" s="18"/>
      <c r="C2422" s="41"/>
      <c r="D2422" s="41"/>
    </row>
    <row r="2423" spans="1:4" s="4" customFormat="1" x14ac:dyDescent="0.2">
      <c r="A2423" s="17"/>
      <c r="B2423" s="18"/>
      <c r="C2423" s="24"/>
      <c r="D2423" s="24"/>
    </row>
    <row r="2424" spans="1:4" s="4" customFormat="1" x14ac:dyDescent="0.2">
      <c r="A2424" s="22" t="s">
        <v>624</v>
      </c>
      <c r="B2424" s="25"/>
      <c r="C2424" s="24"/>
      <c r="D2424" s="24"/>
    </row>
    <row r="2425" spans="1:4" s="4" customFormat="1" x14ac:dyDescent="0.2">
      <c r="A2425" s="22" t="s">
        <v>243</v>
      </c>
      <c r="B2425" s="25"/>
      <c r="C2425" s="24"/>
      <c r="D2425" s="24"/>
    </row>
    <row r="2426" spans="1:4" s="4" customFormat="1" x14ac:dyDescent="0.2">
      <c r="A2426" s="22" t="s">
        <v>389</v>
      </c>
      <c r="B2426" s="25"/>
      <c r="C2426" s="24"/>
      <c r="D2426" s="24"/>
    </row>
    <row r="2427" spans="1:4" s="4" customFormat="1" x14ac:dyDescent="0.2">
      <c r="A2427" s="22" t="s">
        <v>525</v>
      </c>
      <c r="B2427" s="25"/>
      <c r="C2427" s="24"/>
      <c r="D2427" s="24"/>
    </row>
    <row r="2428" spans="1:4" s="4" customFormat="1" x14ac:dyDescent="0.2">
      <c r="A2428" s="22"/>
      <c r="B2428" s="53"/>
      <c r="C2428" s="41"/>
      <c r="D2428" s="41"/>
    </row>
    <row r="2429" spans="1:4" s="4" customFormat="1" x14ac:dyDescent="0.2">
      <c r="A2429" s="20">
        <v>410000</v>
      </c>
      <c r="B2429" s="21" t="s">
        <v>87</v>
      </c>
      <c r="C2429" s="19">
        <f>C2430+C2435</f>
        <v>2668700</v>
      </c>
      <c r="D2429" s="19">
        <f>D2430+D2435</f>
        <v>0</v>
      </c>
    </row>
    <row r="2430" spans="1:4" s="4" customFormat="1" x14ac:dyDescent="0.2">
      <c r="A2430" s="20">
        <v>411000</v>
      </c>
      <c r="B2430" s="21" t="s">
        <v>201</v>
      </c>
      <c r="C2430" s="19">
        <f>SUM(C2431:C2434)</f>
        <v>2261000</v>
      </c>
      <c r="D2430" s="19">
        <f>SUM(D2431:D2434)</f>
        <v>0</v>
      </c>
    </row>
    <row r="2431" spans="1:4" s="4" customFormat="1" x14ac:dyDescent="0.2">
      <c r="A2431" s="22">
        <v>411100</v>
      </c>
      <c r="B2431" s="23" t="s">
        <v>88</v>
      </c>
      <c r="C2431" s="32">
        <v>2071000</v>
      </c>
      <c r="D2431" s="32">
        <v>0</v>
      </c>
    </row>
    <row r="2432" spans="1:4" s="4" customFormat="1" x14ac:dyDescent="0.2">
      <c r="A2432" s="22">
        <v>411200</v>
      </c>
      <c r="B2432" s="23" t="s">
        <v>214</v>
      </c>
      <c r="C2432" s="32">
        <v>130000</v>
      </c>
      <c r="D2432" s="32">
        <v>0</v>
      </c>
    </row>
    <row r="2433" spans="1:4" s="4" customFormat="1" ht="40.5" x14ac:dyDescent="0.2">
      <c r="A2433" s="22">
        <v>411300</v>
      </c>
      <c r="B2433" s="23" t="s">
        <v>89</v>
      </c>
      <c r="C2433" s="32">
        <v>41600</v>
      </c>
      <c r="D2433" s="32">
        <v>0</v>
      </c>
    </row>
    <row r="2434" spans="1:4" s="4" customFormat="1" x14ac:dyDescent="0.2">
      <c r="A2434" s="22">
        <v>411400</v>
      </c>
      <c r="B2434" s="23" t="s">
        <v>90</v>
      </c>
      <c r="C2434" s="32">
        <v>18400</v>
      </c>
      <c r="D2434" s="32">
        <v>0</v>
      </c>
    </row>
    <row r="2435" spans="1:4" s="4" customFormat="1" x14ac:dyDescent="0.2">
      <c r="A2435" s="20">
        <v>412000</v>
      </c>
      <c r="B2435" s="25" t="s">
        <v>206</v>
      </c>
      <c r="C2435" s="19">
        <f>SUM(C2436:C2443)</f>
        <v>407700</v>
      </c>
      <c r="D2435" s="19">
        <f>SUM(D2436:D2443)</f>
        <v>0</v>
      </c>
    </row>
    <row r="2436" spans="1:4" s="4" customFormat="1" x14ac:dyDescent="0.2">
      <c r="A2436" s="22">
        <v>412200</v>
      </c>
      <c r="B2436" s="23" t="s">
        <v>215</v>
      </c>
      <c r="C2436" s="32">
        <v>252700</v>
      </c>
      <c r="D2436" s="32">
        <v>0</v>
      </c>
    </row>
    <row r="2437" spans="1:4" s="4" customFormat="1" x14ac:dyDescent="0.2">
      <c r="A2437" s="22">
        <v>412300</v>
      </c>
      <c r="B2437" s="23" t="s">
        <v>92</v>
      </c>
      <c r="C2437" s="32">
        <v>51000</v>
      </c>
      <c r="D2437" s="32">
        <v>0</v>
      </c>
    </row>
    <row r="2438" spans="1:4" s="4" customFormat="1" x14ac:dyDescent="0.2">
      <c r="A2438" s="22">
        <v>412500</v>
      </c>
      <c r="B2438" s="23" t="s">
        <v>94</v>
      </c>
      <c r="C2438" s="32">
        <v>10000</v>
      </c>
      <c r="D2438" s="32">
        <v>0</v>
      </c>
    </row>
    <row r="2439" spans="1:4" s="4" customFormat="1" x14ac:dyDescent="0.2">
      <c r="A2439" s="22">
        <v>412600</v>
      </c>
      <c r="B2439" s="23" t="s">
        <v>216</v>
      </c>
      <c r="C2439" s="32">
        <v>8000</v>
      </c>
      <c r="D2439" s="32">
        <v>0</v>
      </c>
    </row>
    <row r="2440" spans="1:4" s="4" customFormat="1" x14ac:dyDescent="0.2">
      <c r="A2440" s="22">
        <v>412700</v>
      </c>
      <c r="B2440" s="23" t="s">
        <v>203</v>
      </c>
      <c r="C2440" s="32">
        <v>70000</v>
      </c>
      <c r="D2440" s="32">
        <v>0</v>
      </c>
    </row>
    <row r="2441" spans="1:4" s="4" customFormat="1" x14ac:dyDescent="0.2">
      <c r="A2441" s="22">
        <v>412900</v>
      </c>
      <c r="B2441" s="27" t="s">
        <v>293</v>
      </c>
      <c r="C2441" s="32">
        <v>7000</v>
      </c>
      <c r="D2441" s="32">
        <v>0</v>
      </c>
    </row>
    <row r="2442" spans="1:4" s="4" customFormat="1" x14ac:dyDescent="0.2">
      <c r="A2442" s="22">
        <v>412900</v>
      </c>
      <c r="B2442" s="27" t="s">
        <v>312</v>
      </c>
      <c r="C2442" s="32">
        <v>5000</v>
      </c>
      <c r="D2442" s="32">
        <v>0</v>
      </c>
    </row>
    <row r="2443" spans="1:4" s="4" customFormat="1" x14ac:dyDescent="0.2">
      <c r="A2443" s="22">
        <v>412900</v>
      </c>
      <c r="B2443" s="23" t="s">
        <v>313</v>
      </c>
      <c r="C2443" s="32">
        <v>3999.9999999999991</v>
      </c>
      <c r="D2443" s="32">
        <v>0</v>
      </c>
    </row>
    <row r="2444" spans="1:4" s="29" customFormat="1" x14ac:dyDescent="0.2">
      <c r="A2444" s="20">
        <v>510000</v>
      </c>
      <c r="B2444" s="25" t="s">
        <v>152</v>
      </c>
      <c r="C2444" s="19">
        <f t="shared" ref="C2444:C2445" si="351">C2445</f>
        <v>31499.999999999956</v>
      </c>
      <c r="D2444" s="19">
        <f t="shared" ref="D2444:D2445" si="352">D2445</f>
        <v>0</v>
      </c>
    </row>
    <row r="2445" spans="1:4" s="29" customFormat="1" x14ac:dyDescent="0.2">
      <c r="A2445" s="20">
        <v>511000</v>
      </c>
      <c r="B2445" s="25" t="s">
        <v>153</v>
      </c>
      <c r="C2445" s="19">
        <f t="shared" si="351"/>
        <v>31499.999999999956</v>
      </c>
      <c r="D2445" s="19">
        <f t="shared" si="352"/>
        <v>0</v>
      </c>
    </row>
    <row r="2446" spans="1:4" s="4" customFormat="1" x14ac:dyDescent="0.2">
      <c r="A2446" s="22">
        <v>511300</v>
      </c>
      <c r="B2446" s="23" t="s">
        <v>156</v>
      </c>
      <c r="C2446" s="32">
        <v>31499.999999999956</v>
      </c>
      <c r="D2446" s="32">
        <v>0</v>
      </c>
    </row>
    <row r="2447" spans="1:4" s="29" customFormat="1" x14ac:dyDescent="0.2">
      <c r="A2447" s="20">
        <v>630000</v>
      </c>
      <c r="B2447" s="25" t="s">
        <v>191</v>
      </c>
      <c r="C2447" s="19">
        <f>C2448+C2450</f>
        <v>33000</v>
      </c>
      <c r="D2447" s="19">
        <f>D2448+D2450</f>
        <v>2360400</v>
      </c>
    </row>
    <row r="2448" spans="1:4" s="29" customFormat="1" x14ac:dyDescent="0.2">
      <c r="A2448" s="20">
        <v>631000</v>
      </c>
      <c r="B2448" s="25" t="s">
        <v>125</v>
      </c>
      <c r="C2448" s="19">
        <f>0+C2449</f>
        <v>0</v>
      </c>
      <c r="D2448" s="19">
        <f>0+D2449</f>
        <v>2360400</v>
      </c>
    </row>
    <row r="2449" spans="1:4" s="4" customFormat="1" x14ac:dyDescent="0.2">
      <c r="A2449" s="30">
        <v>631200</v>
      </c>
      <c r="B2449" s="23" t="s">
        <v>194</v>
      </c>
      <c r="C2449" s="32">
        <v>0</v>
      </c>
      <c r="D2449" s="24">
        <v>2360400</v>
      </c>
    </row>
    <row r="2450" spans="1:4" s="29" customFormat="1" x14ac:dyDescent="0.2">
      <c r="A2450" s="20">
        <v>638000</v>
      </c>
      <c r="B2450" s="25" t="s">
        <v>126</v>
      </c>
      <c r="C2450" s="19">
        <f t="shared" ref="C2450" si="353">C2451</f>
        <v>33000</v>
      </c>
      <c r="D2450" s="19">
        <f t="shared" ref="D2450" si="354">D2451</f>
        <v>0</v>
      </c>
    </row>
    <row r="2451" spans="1:4" s="4" customFormat="1" x14ac:dyDescent="0.2">
      <c r="A2451" s="22">
        <v>638100</v>
      </c>
      <c r="B2451" s="23" t="s">
        <v>196</v>
      </c>
      <c r="C2451" s="32">
        <v>33000</v>
      </c>
      <c r="D2451" s="32">
        <v>0</v>
      </c>
    </row>
    <row r="2452" spans="1:4" s="4" customFormat="1" x14ac:dyDescent="0.2">
      <c r="A2452" s="63"/>
      <c r="B2452" s="57" t="s">
        <v>230</v>
      </c>
      <c r="C2452" s="61">
        <f>C2429+C2444+C2447</f>
        <v>2733200</v>
      </c>
      <c r="D2452" s="61">
        <f>D2429+D2444+D2447</f>
        <v>2360400</v>
      </c>
    </row>
    <row r="2453" spans="1:4" s="4" customFormat="1" x14ac:dyDescent="0.2">
      <c r="A2453" s="40"/>
      <c r="B2453" s="18"/>
      <c r="C2453" s="41"/>
      <c r="D2453" s="41"/>
    </row>
    <row r="2454" spans="1:4" s="4" customFormat="1" x14ac:dyDescent="0.2">
      <c r="A2454" s="17"/>
      <c r="B2454" s="18"/>
      <c r="C2454" s="24"/>
      <c r="D2454" s="24"/>
    </row>
    <row r="2455" spans="1:4" s="4" customFormat="1" x14ac:dyDescent="0.2">
      <c r="A2455" s="22" t="s">
        <v>625</v>
      </c>
      <c r="B2455" s="25"/>
      <c r="C2455" s="24"/>
      <c r="D2455" s="24"/>
    </row>
    <row r="2456" spans="1:4" s="4" customFormat="1" x14ac:dyDescent="0.2">
      <c r="A2456" s="22" t="s">
        <v>243</v>
      </c>
      <c r="B2456" s="25"/>
      <c r="C2456" s="24"/>
      <c r="D2456" s="24"/>
    </row>
    <row r="2457" spans="1:4" s="4" customFormat="1" x14ac:dyDescent="0.2">
      <c r="A2457" s="22" t="s">
        <v>390</v>
      </c>
      <c r="B2457" s="25"/>
      <c r="C2457" s="24"/>
      <c r="D2457" s="24"/>
    </row>
    <row r="2458" spans="1:4" s="4" customFormat="1" x14ac:dyDescent="0.2">
      <c r="A2458" s="22" t="s">
        <v>525</v>
      </c>
      <c r="B2458" s="25"/>
      <c r="C2458" s="24"/>
      <c r="D2458" s="24"/>
    </row>
    <row r="2459" spans="1:4" s="4" customFormat="1" x14ac:dyDescent="0.2">
      <c r="A2459" s="22"/>
      <c r="B2459" s="53"/>
      <c r="C2459" s="41"/>
      <c r="D2459" s="41"/>
    </row>
    <row r="2460" spans="1:4" s="4" customFormat="1" x14ac:dyDescent="0.2">
      <c r="A2460" s="20">
        <v>410000</v>
      </c>
      <c r="B2460" s="21" t="s">
        <v>87</v>
      </c>
      <c r="C2460" s="19">
        <f>C2461+C2466</f>
        <v>935800</v>
      </c>
      <c r="D2460" s="19">
        <f>D2461+D2466</f>
        <v>0</v>
      </c>
    </row>
    <row r="2461" spans="1:4" s="4" customFormat="1" x14ac:dyDescent="0.2">
      <c r="A2461" s="20">
        <v>411000</v>
      </c>
      <c r="B2461" s="21" t="s">
        <v>201</v>
      </c>
      <c r="C2461" s="19">
        <f>SUM(C2462:C2465)</f>
        <v>765100</v>
      </c>
      <c r="D2461" s="19">
        <f>SUM(D2462:D2465)</f>
        <v>0</v>
      </c>
    </row>
    <row r="2462" spans="1:4" s="4" customFormat="1" x14ac:dyDescent="0.2">
      <c r="A2462" s="22">
        <v>411100</v>
      </c>
      <c r="B2462" s="23" t="s">
        <v>88</v>
      </c>
      <c r="C2462" s="32">
        <v>707000</v>
      </c>
      <c r="D2462" s="32">
        <v>0</v>
      </c>
    </row>
    <row r="2463" spans="1:4" s="4" customFormat="1" x14ac:dyDescent="0.2">
      <c r="A2463" s="22">
        <v>411200</v>
      </c>
      <c r="B2463" s="23" t="s">
        <v>214</v>
      </c>
      <c r="C2463" s="32">
        <v>31100</v>
      </c>
      <c r="D2463" s="32">
        <v>0</v>
      </c>
    </row>
    <row r="2464" spans="1:4" s="4" customFormat="1" ht="40.5" x14ac:dyDescent="0.2">
      <c r="A2464" s="22">
        <v>411300</v>
      </c>
      <c r="B2464" s="23" t="s">
        <v>89</v>
      </c>
      <c r="C2464" s="32">
        <v>9000</v>
      </c>
      <c r="D2464" s="32">
        <v>0</v>
      </c>
    </row>
    <row r="2465" spans="1:4" s="4" customFormat="1" x14ac:dyDescent="0.2">
      <c r="A2465" s="22">
        <v>411400</v>
      </c>
      <c r="B2465" s="23" t="s">
        <v>90</v>
      </c>
      <c r="C2465" s="32">
        <v>18000</v>
      </c>
      <c r="D2465" s="32">
        <v>0</v>
      </c>
    </row>
    <row r="2466" spans="1:4" s="4" customFormat="1" x14ac:dyDescent="0.2">
      <c r="A2466" s="20">
        <v>412000</v>
      </c>
      <c r="B2466" s="25" t="s">
        <v>206</v>
      </c>
      <c r="C2466" s="19">
        <f>SUM(C2467:C2474)</f>
        <v>170700</v>
      </c>
      <c r="D2466" s="19">
        <f>SUM(D2467:D2474)</f>
        <v>0</v>
      </c>
    </row>
    <row r="2467" spans="1:4" s="4" customFormat="1" x14ac:dyDescent="0.2">
      <c r="A2467" s="22">
        <v>412200</v>
      </c>
      <c r="B2467" s="23" t="s">
        <v>215</v>
      </c>
      <c r="C2467" s="32">
        <v>127100</v>
      </c>
      <c r="D2467" s="32">
        <v>0</v>
      </c>
    </row>
    <row r="2468" spans="1:4" s="4" customFormat="1" x14ac:dyDescent="0.2">
      <c r="A2468" s="22">
        <v>412300</v>
      </c>
      <c r="B2468" s="23" t="s">
        <v>92</v>
      </c>
      <c r="C2468" s="32">
        <v>18000</v>
      </c>
      <c r="D2468" s="32">
        <v>0</v>
      </c>
    </row>
    <row r="2469" spans="1:4" s="4" customFormat="1" x14ac:dyDescent="0.2">
      <c r="A2469" s="22">
        <v>412500</v>
      </c>
      <c r="B2469" s="23" t="s">
        <v>94</v>
      </c>
      <c r="C2469" s="32">
        <v>1200</v>
      </c>
      <c r="D2469" s="32">
        <v>0</v>
      </c>
    </row>
    <row r="2470" spans="1:4" s="4" customFormat="1" x14ac:dyDescent="0.2">
      <c r="A2470" s="22">
        <v>412600</v>
      </c>
      <c r="B2470" s="23" t="s">
        <v>216</v>
      </c>
      <c r="C2470" s="32">
        <v>1600</v>
      </c>
      <c r="D2470" s="32">
        <v>0</v>
      </c>
    </row>
    <row r="2471" spans="1:4" s="4" customFormat="1" x14ac:dyDescent="0.2">
      <c r="A2471" s="22">
        <v>412700</v>
      </c>
      <c r="B2471" s="23" t="s">
        <v>203</v>
      </c>
      <c r="C2471" s="32">
        <v>20100</v>
      </c>
      <c r="D2471" s="32">
        <v>0</v>
      </c>
    </row>
    <row r="2472" spans="1:4" s="4" customFormat="1" x14ac:dyDescent="0.2">
      <c r="A2472" s="22">
        <v>412900</v>
      </c>
      <c r="B2472" s="27" t="s">
        <v>312</v>
      </c>
      <c r="C2472" s="32">
        <v>1000</v>
      </c>
      <c r="D2472" s="32">
        <v>0</v>
      </c>
    </row>
    <row r="2473" spans="1:4" s="4" customFormat="1" x14ac:dyDescent="0.2">
      <c r="A2473" s="22">
        <v>412900</v>
      </c>
      <c r="B2473" s="27" t="s">
        <v>313</v>
      </c>
      <c r="C2473" s="32">
        <v>1500</v>
      </c>
      <c r="D2473" s="32">
        <v>0</v>
      </c>
    </row>
    <row r="2474" spans="1:4" s="4" customFormat="1" x14ac:dyDescent="0.2">
      <c r="A2474" s="22">
        <v>412900</v>
      </c>
      <c r="B2474" s="27" t="s">
        <v>295</v>
      </c>
      <c r="C2474" s="32">
        <v>200</v>
      </c>
      <c r="D2474" s="32">
        <v>0</v>
      </c>
    </row>
    <row r="2475" spans="1:4" s="29" customFormat="1" x14ac:dyDescent="0.2">
      <c r="A2475" s="20">
        <v>630000</v>
      </c>
      <c r="B2475" s="25" t="s">
        <v>191</v>
      </c>
      <c r="C2475" s="19">
        <f>C2476+C2478</f>
        <v>8000</v>
      </c>
      <c r="D2475" s="19">
        <f>D2476+D2478</f>
        <v>400000</v>
      </c>
    </row>
    <row r="2476" spans="1:4" s="29" customFormat="1" x14ac:dyDescent="0.2">
      <c r="A2476" s="20">
        <v>631000</v>
      </c>
      <c r="B2476" s="25" t="s">
        <v>125</v>
      </c>
      <c r="C2476" s="19">
        <f>0+C2477</f>
        <v>0</v>
      </c>
      <c r="D2476" s="19">
        <f>0+D2477</f>
        <v>400000</v>
      </c>
    </row>
    <row r="2477" spans="1:4" s="4" customFormat="1" x14ac:dyDescent="0.2">
      <c r="A2477" s="30">
        <v>631200</v>
      </c>
      <c r="B2477" s="23" t="s">
        <v>194</v>
      </c>
      <c r="C2477" s="32">
        <v>0</v>
      </c>
      <c r="D2477" s="24">
        <v>400000</v>
      </c>
    </row>
    <row r="2478" spans="1:4" s="29" customFormat="1" x14ac:dyDescent="0.2">
      <c r="A2478" s="20">
        <v>638000</v>
      </c>
      <c r="B2478" s="25" t="s">
        <v>126</v>
      </c>
      <c r="C2478" s="19">
        <f t="shared" ref="C2478" si="355">C2479</f>
        <v>8000</v>
      </c>
      <c r="D2478" s="19">
        <f t="shared" ref="D2478" si="356">D2479</f>
        <v>0</v>
      </c>
    </row>
    <row r="2479" spans="1:4" s="4" customFormat="1" x14ac:dyDescent="0.2">
      <c r="A2479" s="22">
        <v>638100</v>
      </c>
      <c r="B2479" s="23" t="s">
        <v>196</v>
      </c>
      <c r="C2479" s="32">
        <v>8000</v>
      </c>
      <c r="D2479" s="32">
        <v>0</v>
      </c>
    </row>
    <row r="2480" spans="1:4" s="4" customFormat="1" x14ac:dyDescent="0.2">
      <c r="A2480" s="63"/>
      <c r="B2480" s="57" t="s">
        <v>230</v>
      </c>
      <c r="C2480" s="61">
        <f>C2460+C2475+0</f>
        <v>943800</v>
      </c>
      <c r="D2480" s="61">
        <f>D2460+D2475+0</f>
        <v>400000</v>
      </c>
    </row>
    <row r="2481" spans="1:4" s="4" customFormat="1" x14ac:dyDescent="0.2">
      <c r="A2481" s="40"/>
      <c r="B2481" s="18"/>
      <c r="C2481" s="41"/>
      <c r="D2481" s="41"/>
    </row>
    <row r="2482" spans="1:4" s="4" customFormat="1" x14ac:dyDescent="0.2">
      <c r="A2482" s="17"/>
      <c r="B2482" s="18"/>
      <c r="C2482" s="24"/>
      <c r="D2482" s="24"/>
    </row>
    <row r="2483" spans="1:4" s="4" customFormat="1" x14ac:dyDescent="0.2">
      <c r="A2483" s="22" t="s">
        <v>626</v>
      </c>
      <c r="B2483" s="25"/>
      <c r="C2483" s="24"/>
      <c r="D2483" s="24"/>
    </row>
    <row r="2484" spans="1:4" s="4" customFormat="1" x14ac:dyDescent="0.2">
      <c r="A2484" s="22" t="s">
        <v>243</v>
      </c>
      <c r="B2484" s="25"/>
      <c r="C2484" s="24"/>
      <c r="D2484" s="24"/>
    </row>
    <row r="2485" spans="1:4" s="4" customFormat="1" x14ac:dyDescent="0.2">
      <c r="A2485" s="22" t="s">
        <v>391</v>
      </c>
      <c r="B2485" s="25"/>
      <c r="C2485" s="24"/>
      <c r="D2485" s="24"/>
    </row>
    <row r="2486" spans="1:4" s="4" customFormat="1" x14ac:dyDescent="0.2">
      <c r="A2486" s="22" t="s">
        <v>525</v>
      </c>
      <c r="B2486" s="25"/>
      <c r="C2486" s="24"/>
      <c r="D2486" s="24"/>
    </row>
    <row r="2487" spans="1:4" s="4" customFormat="1" x14ac:dyDescent="0.2">
      <c r="A2487" s="22"/>
      <c r="B2487" s="53"/>
      <c r="C2487" s="41"/>
      <c r="D2487" s="41"/>
    </row>
    <row r="2488" spans="1:4" s="4" customFormat="1" x14ac:dyDescent="0.2">
      <c r="A2488" s="20">
        <v>410000</v>
      </c>
      <c r="B2488" s="21" t="s">
        <v>87</v>
      </c>
      <c r="C2488" s="19">
        <f>C2489+C2494</f>
        <v>1140900</v>
      </c>
      <c r="D2488" s="19">
        <f>D2489+D2494</f>
        <v>0</v>
      </c>
    </row>
    <row r="2489" spans="1:4" s="4" customFormat="1" x14ac:dyDescent="0.2">
      <c r="A2489" s="20">
        <v>411000</v>
      </c>
      <c r="B2489" s="21" t="s">
        <v>201</v>
      </c>
      <c r="C2489" s="19">
        <f>SUM(C2490:C2493)</f>
        <v>886000</v>
      </c>
      <c r="D2489" s="19">
        <f>SUM(D2490:D2493)</f>
        <v>0</v>
      </c>
    </row>
    <row r="2490" spans="1:4" s="4" customFormat="1" x14ac:dyDescent="0.2">
      <c r="A2490" s="22">
        <v>411100</v>
      </c>
      <c r="B2490" s="23" t="s">
        <v>88</v>
      </c>
      <c r="C2490" s="32">
        <v>813000</v>
      </c>
      <c r="D2490" s="32">
        <v>0</v>
      </c>
    </row>
    <row r="2491" spans="1:4" s="4" customFormat="1" x14ac:dyDescent="0.2">
      <c r="A2491" s="22">
        <v>411200</v>
      </c>
      <c r="B2491" s="23" t="s">
        <v>214</v>
      </c>
      <c r="C2491" s="32">
        <v>41000</v>
      </c>
      <c r="D2491" s="32">
        <v>0</v>
      </c>
    </row>
    <row r="2492" spans="1:4" s="4" customFormat="1" ht="40.5" x14ac:dyDescent="0.2">
      <c r="A2492" s="22">
        <v>411300</v>
      </c>
      <c r="B2492" s="23" t="s">
        <v>89</v>
      </c>
      <c r="C2492" s="32">
        <v>17000</v>
      </c>
      <c r="D2492" s="32">
        <v>0</v>
      </c>
    </row>
    <row r="2493" spans="1:4" s="4" customFormat="1" x14ac:dyDescent="0.2">
      <c r="A2493" s="22">
        <v>411400</v>
      </c>
      <c r="B2493" s="23" t="s">
        <v>90</v>
      </c>
      <c r="C2493" s="32">
        <v>15000</v>
      </c>
      <c r="D2493" s="32">
        <v>0</v>
      </c>
    </row>
    <row r="2494" spans="1:4" s="4" customFormat="1" x14ac:dyDescent="0.2">
      <c r="A2494" s="20">
        <v>412000</v>
      </c>
      <c r="B2494" s="25" t="s">
        <v>206</v>
      </c>
      <c r="C2494" s="19">
        <f>SUM(C2495:C2503)</f>
        <v>254900</v>
      </c>
      <c r="D2494" s="19">
        <f>SUM(D2495:D2503)</f>
        <v>0</v>
      </c>
    </row>
    <row r="2495" spans="1:4" s="4" customFormat="1" x14ac:dyDescent="0.2">
      <c r="A2495" s="22">
        <v>412200</v>
      </c>
      <c r="B2495" s="23" t="s">
        <v>215</v>
      </c>
      <c r="C2495" s="32">
        <v>162000</v>
      </c>
      <c r="D2495" s="32">
        <v>0</v>
      </c>
    </row>
    <row r="2496" spans="1:4" s="4" customFormat="1" x14ac:dyDescent="0.2">
      <c r="A2496" s="22">
        <v>412300</v>
      </c>
      <c r="B2496" s="23" t="s">
        <v>92</v>
      </c>
      <c r="C2496" s="32">
        <v>23000</v>
      </c>
      <c r="D2496" s="32">
        <v>0</v>
      </c>
    </row>
    <row r="2497" spans="1:5" s="4" customFormat="1" x14ac:dyDescent="0.2">
      <c r="A2497" s="22">
        <v>412500</v>
      </c>
      <c r="B2497" s="23" t="s">
        <v>94</v>
      </c>
      <c r="C2497" s="32">
        <v>7000</v>
      </c>
      <c r="D2497" s="32">
        <v>0</v>
      </c>
    </row>
    <row r="2498" spans="1:5" s="4" customFormat="1" x14ac:dyDescent="0.2">
      <c r="A2498" s="22">
        <v>412600</v>
      </c>
      <c r="B2498" s="23" t="s">
        <v>216</v>
      </c>
      <c r="C2498" s="32">
        <v>2200</v>
      </c>
      <c r="D2498" s="32">
        <v>0</v>
      </c>
    </row>
    <row r="2499" spans="1:5" s="4" customFormat="1" x14ac:dyDescent="0.2">
      <c r="A2499" s="22">
        <v>412700</v>
      </c>
      <c r="B2499" s="23" t="s">
        <v>203</v>
      </c>
      <c r="C2499" s="32">
        <v>55300</v>
      </c>
      <c r="D2499" s="32">
        <v>0</v>
      </c>
    </row>
    <row r="2500" spans="1:5" s="4" customFormat="1" x14ac:dyDescent="0.2">
      <c r="A2500" s="22">
        <v>412900</v>
      </c>
      <c r="B2500" s="27" t="s">
        <v>293</v>
      </c>
      <c r="C2500" s="32">
        <v>3000</v>
      </c>
      <c r="D2500" s="32">
        <v>0</v>
      </c>
    </row>
    <row r="2501" spans="1:5" s="4" customFormat="1" x14ac:dyDescent="0.2">
      <c r="A2501" s="22">
        <v>412900</v>
      </c>
      <c r="B2501" s="27" t="s">
        <v>312</v>
      </c>
      <c r="C2501" s="32">
        <v>900</v>
      </c>
      <c r="D2501" s="32">
        <v>0</v>
      </c>
    </row>
    <row r="2502" spans="1:5" s="4" customFormat="1" x14ac:dyDescent="0.2">
      <c r="A2502" s="22">
        <v>412900</v>
      </c>
      <c r="B2502" s="27" t="s">
        <v>313</v>
      </c>
      <c r="C2502" s="32">
        <v>1300</v>
      </c>
      <c r="D2502" s="32">
        <v>0</v>
      </c>
    </row>
    <row r="2503" spans="1:5" s="4" customFormat="1" x14ac:dyDescent="0.2">
      <c r="A2503" s="22">
        <v>412900</v>
      </c>
      <c r="B2503" s="23" t="s">
        <v>295</v>
      </c>
      <c r="C2503" s="32">
        <v>200.00000000000023</v>
      </c>
      <c r="D2503" s="32">
        <v>0</v>
      </c>
    </row>
    <row r="2504" spans="1:5" s="4" customFormat="1" x14ac:dyDescent="0.2">
      <c r="A2504" s="20">
        <v>510000</v>
      </c>
      <c r="B2504" s="25" t="s">
        <v>152</v>
      </c>
      <c r="C2504" s="19">
        <f t="shared" ref="C2504" si="357">C2505</f>
        <v>5000</v>
      </c>
      <c r="D2504" s="19">
        <f t="shared" ref="D2504" si="358">D2505</f>
        <v>0</v>
      </c>
    </row>
    <row r="2505" spans="1:5" s="4" customFormat="1" x14ac:dyDescent="0.2">
      <c r="A2505" s="20">
        <v>511000</v>
      </c>
      <c r="B2505" s="25" t="s">
        <v>153</v>
      </c>
      <c r="C2505" s="19">
        <f>SUM(C2506:C2506)</f>
        <v>5000</v>
      </c>
      <c r="D2505" s="19">
        <f>SUM(D2506:D2506)</f>
        <v>0</v>
      </c>
      <c r="E2505" s="4" t="s">
        <v>2</v>
      </c>
    </row>
    <row r="2506" spans="1:5" s="4" customFormat="1" x14ac:dyDescent="0.2">
      <c r="A2506" s="22">
        <v>511300</v>
      </c>
      <c r="B2506" s="23" t="s">
        <v>156</v>
      </c>
      <c r="C2506" s="32">
        <v>5000</v>
      </c>
      <c r="D2506" s="32">
        <v>0</v>
      </c>
    </row>
    <row r="2507" spans="1:5" s="29" customFormat="1" x14ac:dyDescent="0.2">
      <c r="A2507" s="20">
        <v>630000</v>
      </c>
      <c r="B2507" s="25" t="s">
        <v>191</v>
      </c>
      <c r="C2507" s="19">
        <f>C2508+C2510</f>
        <v>15000</v>
      </c>
      <c r="D2507" s="19">
        <f>D2508+D2510</f>
        <v>1100000</v>
      </c>
    </row>
    <row r="2508" spans="1:5" s="29" customFormat="1" x14ac:dyDescent="0.2">
      <c r="A2508" s="20">
        <v>631000</v>
      </c>
      <c r="B2508" s="25" t="s">
        <v>125</v>
      </c>
      <c r="C2508" s="19">
        <f>0+C2509</f>
        <v>0</v>
      </c>
      <c r="D2508" s="19">
        <f>0+D2509</f>
        <v>1100000</v>
      </c>
    </row>
    <row r="2509" spans="1:5" s="4" customFormat="1" x14ac:dyDescent="0.2">
      <c r="A2509" s="30">
        <v>631200</v>
      </c>
      <c r="B2509" s="23" t="s">
        <v>194</v>
      </c>
      <c r="C2509" s="32">
        <v>0</v>
      </c>
      <c r="D2509" s="24">
        <v>1100000</v>
      </c>
    </row>
    <row r="2510" spans="1:5" s="29" customFormat="1" x14ac:dyDescent="0.2">
      <c r="A2510" s="20">
        <v>638000</v>
      </c>
      <c r="B2510" s="25" t="s">
        <v>126</v>
      </c>
      <c r="C2510" s="19">
        <f t="shared" ref="C2510" si="359">C2511</f>
        <v>15000</v>
      </c>
      <c r="D2510" s="19">
        <f t="shared" ref="D2510" si="360">D2511</f>
        <v>0</v>
      </c>
    </row>
    <row r="2511" spans="1:5" s="4" customFormat="1" x14ac:dyDescent="0.2">
      <c r="A2511" s="22">
        <v>638100</v>
      </c>
      <c r="B2511" s="23" t="s">
        <v>196</v>
      </c>
      <c r="C2511" s="32">
        <v>15000</v>
      </c>
      <c r="D2511" s="32">
        <v>0</v>
      </c>
    </row>
    <row r="2512" spans="1:5" s="4" customFormat="1" x14ac:dyDescent="0.2">
      <c r="A2512" s="63"/>
      <c r="B2512" s="57" t="s">
        <v>230</v>
      </c>
      <c r="C2512" s="61">
        <f>C2488+C2504+C2507</f>
        <v>1160900</v>
      </c>
      <c r="D2512" s="61">
        <f>D2488+D2504+D2507</f>
        <v>1100000</v>
      </c>
    </row>
    <row r="2513" spans="1:4" s="4" customFormat="1" x14ac:dyDescent="0.2">
      <c r="A2513" s="40"/>
      <c r="B2513" s="18"/>
      <c r="C2513" s="41"/>
      <c r="D2513" s="41"/>
    </row>
    <row r="2514" spans="1:4" s="4" customFormat="1" x14ac:dyDescent="0.2">
      <c r="A2514" s="17"/>
      <c r="B2514" s="18"/>
      <c r="C2514" s="24"/>
      <c r="D2514" s="24"/>
    </row>
    <row r="2515" spans="1:4" s="4" customFormat="1" x14ac:dyDescent="0.2">
      <c r="A2515" s="22" t="s">
        <v>627</v>
      </c>
      <c r="B2515" s="25"/>
      <c r="C2515" s="24"/>
      <c r="D2515" s="24"/>
    </row>
    <row r="2516" spans="1:4" s="4" customFormat="1" x14ac:dyDescent="0.2">
      <c r="A2516" s="22" t="s">
        <v>243</v>
      </c>
      <c r="B2516" s="25"/>
      <c r="C2516" s="24"/>
      <c r="D2516" s="24"/>
    </row>
    <row r="2517" spans="1:4" s="4" customFormat="1" x14ac:dyDescent="0.2">
      <c r="A2517" s="22" t="s">
        <v>392</v>
      </c>
      <c r="B2517" s="25"/>
      <c r="C2517" s="24"/>
      <c r="D2517" s="24"/>
    </row>
    <row r="2518" spans="1:4" s="4" customFormat="1" x14ac:dyDescent="0.2">
      <c r="A2518" s="22" t="s">
        <v>525</v>
      </c>
      <c r="B2518" s="25"/>
      <c r="C2518" s="24"/>
      <c r="D2518" s="24"/>
    </row>
    <row r="2519" spans="1:4" s="4" customFormat="1" x14ac:dyDescent="0.2">
      <c r="A2519" s="22"/>
      <c r="B2519" s="53"/>
      <c r="C2519" s="41"/>
      <c r="D2519" s="41"/>
    </row>
    <row r="2520" spans="1:4" s="4" customFormat="1" x14ac:dyDescent="0.2">
      <c r="A2520" s="20">
        <v>410000</v>
      </c>
      <c r="B2520" s="21" t="s">
        <v>87</v>
      </c>
      <c r="C2520" s="19">
        <f>C2521+C2526+C2538</f>
        <v>4362800</v>
      </c>
      <c r="D2520" s="19">
        <f>D2521+D2526+D2538</f>
        <v>0</v>
      </c>
    </row>
    <row r="2521" spans="1:4" s="4" customFormat="1" x14ac:dyDescent="0.2">
      <c r="A2521" s="20">
        <v>411000</v>
      </c>
      <c r="B2521" s="21" t="s">
        <v>201</v>
      </c>
      <c r="C2521" s="19">
        <f>SUM(C2522:C2525)</f>
        <v>3659400</v>
      </c>
      <c r="D2521" s="19">
        <f>SUM(D2522:D2525)</f>
        <v>0</v>
      </c>
    </row>
    <row r="2522" spans="1:4" s="4" customFormat="1" x14ac:dyDescent="0.2">
      <c r="A2522" s="22">
        <v>411100</v>
      </c>
      <c r="B2522" s="23" t="s">
        <v>88</v>
      </c>
      <c r="C2522" s="32">
        <v>3386500</v>
      </c>
      <c r="D2522" s="32">
        <v>0</v>
      </c>
    </row>
    <row r="2523" spans="1:4" s="4" customFormat="1" x14ac:dyDescent="0.2">
      <c r="A2523" s="22">
        <v>411200</v>
      </c>
      <c r="B2523" s="23" t="s">
        <v>214</v>
      </c>
      <c r="C2523" s="32">
        <v>125200</v>
      </c>
      <c r="D2523" s="32">
        <v>0</v>
      </c>
    </row>
    <row r="2524" spans="1:4" s="4" customFormat="1" ht="40.5" x14ac:dyDescent="0.2">
      <c r="A2524" s="22">
        <v>411300</v>
      </c>
      <c r="B2524" s="23" t="s">
        <v>89</v>
      </c>
      <c r="C2524" s="32">
        <v>100000</v>
      </c>
      <c r="D2524" s="32">
        <v>0</v>
      </c>
    </row>
    <row r="2525" spans="1:4" s="4" customFormat="1" x14ac:dyDescent="0.2">
      <c r="A2525" s="22">
        <v>411400</v>
      </c>
      <c r="B2525" s="23" t="s">
        <v>90</v>
      </c>
      <c r="C2525" s="32">
        <v>47700</v>
      </c>
      <c r="D2525" s="32">
        <v>0</v>
      </c>
    </row>
    <row r="2526" spans="1:4" s="4" customFormat="1" x14ac:dyDescent="0.2">
      <c r="A2526" s="20">
        <v>412000</v>
      </c>
      <c r="B2526" s="25" t="s">
        <v>206</v>
      </c>
      <c r="C2526" s="19">
        <f>SUM(C2527:C2537)</f>
        <v>701400</v>
      </c>
      <c r="D2526" s="19">
        <f>SUM(D2527:D2537)</f>
        <v>0</v>
      </c>
    </row>
    <row r="2527" spans="1:4" s="4" customFormat="1" x14ac:dyDescent="0.2">
      <c r="A2527" s="22">
        <v>412100</v>
      </c>
      <c r="B2527" s="23" t="s">
        <v>91</v>
      </c>
      <c r="C2527" s="32">
        <v>17700</v>
      </c>
      <c r="D2527" s="32">
        <v>0</v>
      </c>
    </row>
    <row r="2528" spans="1:4" s="4" customFormat="1" x14ac:dyDescent="0.2">
      <c r="A2528" s="22">
        <v>412200</v>
      </c>
      <c r="B2528" s="23" t="s">
        <v>215</v>
      </c>
      <c r="C2528" s="32">
        <v>325000.00000000006</v>
      </c>
      <c r="D2528" s="32">
        <v>0</v>
      </c>
    </row>
    <row r="2529" spans="1:4" s="4" customFormat="1" x14ac:dyDescent="0.2">
      <c r="A2529" s="22">
        <v>412300</v>
      </c>
      <c r="B2529" s="23" t="s">
        <v>92</v>
      </c>
      <c r="C2529" s="32">
        <v>70000</v>
      </c>
      <c r="D2529" s="32">
        <v>0</v>
      </c>
    </row>
    <row r="2530" spans="1:4" s="4" customFormat="1" x14ac:dyDescent="0.2">
      <c r="A2530" s="22">
        <v>412500</v>
      </c>
      <c r="B2530" s="23" t="s">
        <v>94</v>
      </c>
      <c r="C2530" s="32">
        <v>52000</v>
      </c>
      <c r="D2530" s="32">
        <v>0</v>
      </c>
    </row>
    <row r="2531" spans="1:4" s="4" customFormat="1" x14ac:dyDescent="0.2">
      <c r="A2531" s="22">
        <v>412600</v>
      </c>
      <c r="B2531" s="23" t="s">
        <v>216</v>
      </c>
      <c r="C2531" s="32">
        <v>15000</v>
      </c>
      <c r="D2531" s="32">
        <v>0</v>
      </c>
    </row>
    <row r="2532" spans="1:4" s="4" customFormat="1" x14ac:dyDescent="0.2">
      <c r="A2532" s="22">
        <v>412700</v>
      </c>
      <c r="B2532" s="23" t="s">
        <v>203</v>
      </c>
      <c r="C2532" s="32">
        <v>175700</v>
      </c>
      <c r="D2532" s="32">
        <v>0</v>
      </c>
    </row>
    <row r="2533" spans="1:4" s="4" customFormat="1" x14ac:dyDescent="0.2">
      <c r="A2533" s="22">
        <v>412900</v>
      </c>
      <c r="B2533" s="23" t="s">
        <v>526</v>
      </c>
      <c r="C2533" s="32">
        <v>999.99999999999977</v>
      </c>
      <c r="D2533" s="32">
        <v>0</v>
      </c>
    </row>
    <row r="2534" spans="1:4" s="4" customFormat="1" x14ac:dyDescent="0.2">
      <c r="A2534" s="22">
        <v>412900</v>
      </c>
      <c r="B2534" s="27" t="s">
        <v>293</v>
      </c>
      <c r="C2534" s="32">
        <v>29300</v>
      </c>
      <c r="D2534" s="32">
        <v>0</v>
      </c>
    </row>
    <row r="2535" spans="1:4" s="4" customFormat="1" x14ac:dyDescent="0.2">
      <c r="A2535" s="22">
        <v>412900</v>
      </c>
      <c r="B2535" s="27" t="s">
        <v>312</v>
      </c>
      <c r="C2535" s="32">
        <v>7500</v>
      </c>
      <c r="D2535" s="32">
        <v>0</v>
      </c>
    </row>
    <row r="2536" spans="1:4" s="4" customFormat="1" x14ac:dyDescent="0.2">
      <c r="A2536" s="22">
        <v>412900</v>
      </c>
      <c r="B2536" s="27" t="s">
        <v>313</v>
      </c>
      <c r="C2536" s="32">
        <v>7200</v>
      </c>
      <c r="D2536" s="32">
        <v>0</v>
      </c>
    </row>
    <row r="2537" spans="1:4" s="4" customFormat="1" x14ac:dyDescent="0.2">
      <c r="A2537" s="22">
        <v>412900</v>
      </c>
      <c r="B2537" s="23" t="s">
        <v>295</v>
      </c>
      <c r="C2537" s="32">
        <v>999.99999999999977</v>
      </c>
      <c r="D2537" s="32">
        <v>0</v>
      </c>
    </row>
    <row r="2538" spans="1:4" s="29" customFormat="1" x14ac:dyDescent="0.2">
      <c r="A2538" s="20">
        <v>413000</v>
      </c>
      <c r="B2538" s="25" t="s">
        <v>207</v>
      </c>
      <c r="C2538" s="19">
        <f t="shared" ref="C2538" si="361">C2539</f>
        <v>2000</v>
      </c>
      <c r="D2538" s="19">
        <f t="shared" ref="D2538" si="362">D2539</f>
        <v>0</v>
      </c>
    </row>
    <row r="2539" spans="1:4" s="4" customFormat="1" x14ac:dyDescent="0.2">
      <c r="A2539" s="22">
        <v>413900</v>
      </c>
      <c r="B2539" s="23" t="s">
        <v>99</v>
      </c>
      <c r="C2539" s="32">
        <v>2000</v>
      </c>
      <c r="D2539" s="32">
        <v>0</v>
      </c>
    </row>
    <row r="2540" spans="1:4" s="4" customFormat="1" x14ac:dyDescent="0.2">
      <c r="A2540" s="20">
        <v>510000</v>
      </c>
      <c r="B2540" s="25" t="s">
        <v>152</v>
      </c>
      <c r="C2540" s="19">
        <f>C2541+C2545+0</f>
        <v>39200</v>
      </c>
      <c r="D2540" s="19">
        <f>D2541+D2545+0</f>
        <v>0</v>
      </c>
    </row>
    <row r="2541" spans="1:4" s="4" customFormat="1" x14ac:dyDescent="0.2">
      <c r="A2541" s="20">
        <v>511000</v>
      </c>
      <c r="B2541" s="25" t="s">
        <v>153</v>
      </c>
      <c r="C2541" s="19">
        <f>SUM(C2542:C2544)</f>
        <v>35700</v>
      </c>
      <c r="D2541" s="19">
        <f>SUM(D2542:D2544)</f>
        <v>0</v>
      </c>
    </row>
    <row r="2542" spans="1:4" s="4" customFormat="1" x14ac:dyDescent="0.2">
      <c r="A2542" s="22">
        <v>511200</v>
      </c>
      <c r="B2542" s="23" t="s">
        <v>155</v>
      </c>
      <c r="C2542" s="32">
        <v>15200</v>
      </c>
      <c r="D2542" s="32">
        <v>0</v>
      </c>
    </row>
    <row r="2543" spans="1:4" s="4" customFormat="1" x14ac:dyDescent="0.2">
      <c r="A2543" s="22">
        <v>511300</v>
      </c>
      <c r="B2543" s="23" t="s">
        <v>156</v>
      </c>
      <c r="C2543" s="32">
        <v>20000</v>
      </c>
      <c r="D2543" s="32">
        <v>0</v>
      </c>
    </row>
    <row r="2544" spans="1:4" s="4" customFormat="1" x14ac:dyDescent="0.2">
      <c r="A2544" s="22">
        <v>511400</v>
      </c>
      <c r="B2544" s="23" t="s">
        <v>157</v>
      </c>
      <c r="C2544" s="32">
        <v>500</v>
      </c>
      <c r="D2544" s="32">
        <v>0</v>
      </c>
    </row>
    <row r="2545" spans="1:4" s="29" customFormat="1" x14ac:dyDescent="0.2">
      <c r="A2545" s="20">
        <v>516000</v>
      </c>
      <c r="B2545" s="25" t="s">
        <v>163</v>
      </c>
      <c r="C2545" s="19">
        <f t="shared" ref="C2545" si="363">C2546</f>
        <v>3500</v>
      </c>
      <c r="D2545" s="19">
        <f t="shared" ref="D2545" si="364">D2546</f>
        <v>0</v>
      </c>
    </row>
    <row r="2546" spans="1:4" s="4" customFormat="1" x14ac:dyDescent="0.2">
      <c r="A2546" s="22">
        <v>516100</v>
      </c>
      <c r="B2546" s="23" t="s">
        <v>163</v>
      </c>
      <c r="C2546" s="32">
        <v>3500</v>
      </c>
      <c r="D2546" s="32">
        <v>0</v>
      </c>
    </row>
    <row r="2547" spans="1:4" s="29" customFormat="1" x14ac:dyDescent="0.2">
      <c r="A2547" s="20">
        <v>630000</v>
      </c>
      <c r="B2547" s="25" t="s">
        <v>191</v>
      </c>
      <c r="C2547" s="19">
        <f>C2548+C2550</f>
        <v>85000.000000000015</v>
      </c>
      <c r="D2547" s="19">
        <f>D2548+D2550</f>
        <v>8000000</v>
      </c>
    </row>
    <row r="2548" spans="1:4" s="29" customFormat="1" x14ac:dyDescent="0.2">
      <c r="A2548" s="20">
        <v>631000</v>
      </c>
      <c r="B2548" s="25" t="s">
        <v>125</v>
      </c>
      <c r="C2548" s="19">
        <f>0+C2549</f>
        <v>0</v>
      </c>
      <c r="D2548" s="19">
        <f>0+D2549</f>
        <v>8000000</v>
      </c>
    </row>
    <row r="2549" spans="1:4" s="4" customFormat="1" x14ac:dyDescent="0.2">
      <c r="A2549" s="30">
        <v>631200</v>
      </c>
      <c r="B2549" s="23" t="s">
        <v>194</v>
      </c>
      <c r="C2549" s="32">
        <v>0</v>
      </c>
      <c r="D2549" s="24">
        <v>8000000</v>
      </c>
    </row>
    <row r="2550" spans="1:4" s="29" customFormat="1" x14ac:dyDescent="0.2">
      <c r="A2550" s="20">
        <v>638000</v>
      </c>
      <c r="B2550" s="25" t="s">
        <v>126</v>
      </c>
      <c r="C2550" s="19">
        <f t="shared" ref="C2550" si="365">C2551</f>
        <v>85000.000000000015</v>
      </c>
      <c r="D2550" s="19">
        <f t="shared" ref="D2550" si="366">D2551</f>
        <v>0</v>
      </c>
    </row>
    <row r="2551" spans="1:4" s="4" customFormat="1" x14ac:dyDescent="0.2">
      <c r="A2551" s="22">
        <v>638100</v>
      </c>
      <c r="B2551" s="23" t="s">
        <v>196</v>
      </c>
      <c r="C2551" s="32">
        <v>85000.000000000015</v>
      </c>
      <c r="D2551" s="32">
        <v>0</v>
      </c>
    </row>
    <row r="2552" spans="1:4" s="4" customFormat="1" x14ac:dyDescent="0.2">
      <c r="A2552" s="63"/>
      <c r="B2552" s="57" t="s">
        <v>230</v>
      </c>
      <c r="C2552" s="61">
        <f>C2520+C2540+C2547</f>
        <v>4487000</v>
      </c>
      <c r="D2552" s="61">
        <f>D2520+D2540+D2547</f>
        <v>8000000</v>
      </c>
    </row>
    <row r="2553" spans="1:4" s="4" customFormat="1" x14ac:dyDescent="0.2">
      <c r="A2553" s="40"/>
      <c r="B2553" s="18"/>
      <c r="C2553" s="41"/>
      <c r="D2553" s="41"/>
    </row>
    <row r="2554" spans="1:4" s="4" customFormat="1" x14ac:dyDescent="0.2">
      <c r="A2554" s="17"/>
      <c r="B2554" s="18"/>
      <c r="C2554" s="24"/>
      <c r="D2554" s="24"/>
    </row>
    <row r="2555" spans="1:4" s="4" customFormat="1" x14ac:dyDescent="0.2">
      <c r="A2555" s="22" t="s">
        <v>628</v>
      </c>
      <c r="B2555" s="25"/>
      <c r="C2555" s="24"/>
      <c r="D2555" s="24"/>
    </row>
    <row r="2556" spans="1:4" s="4" customFormat="1" x14ac:dyDescent="0.2">
      <c r="A2556" s="22" t="s">
        <v>243</v>
      </c>
      <c r="B2556" s="25"/>
      <c r="C2556" s="24"/>
      <c r="D2556" s="24"/>
    </row>
    <row r="2557" spans="1:4" s="4" customFormat="1" x14ac:dyDescent="0.2">
      <c r="A2557" s="22" t="s">
        <v>393</v>
      </c>
      <c r="B2557" s="25"/>
      <c r="C2557" s="24"/>
      <c r="D2557" s="24"/>
    </row>
    <row r="2558" spans="1:4" s="4" customFormat="1" x14ac:dyDescent="0.2">
      <c r="A2558" s="22" t="s">
        <v>525</v>
      </c>
      <c r="B2558" s="25"/>
      <c r="C2558" s="24"/>
      <c r="D2558" s="24"/>
    </row>
    <row r="2559" spans="1:4" s="4" customFormat="1" x14ac:dyDescent="0.2">
      <c r="A2559" s="22"/>
      <c r="B2559" s="53"/>
      <c r="C2559" s="41"/>
      <c r="D2559" s="41"/>
    </row>
    <row r="2560" spans="1:4" s="4" customFormat="1" x14ac:dyDescent="0.2">
      <c r="A2560" s="20">
        <v>410000</v>
      </c>
      <c r="B2560" s="21" t="s">
        <v>87</v>
      </c>
      <c r="C2560" s="19">
        <f>C2561+C2566+C2577</f>
        <v>1602400.0000000005</v>
      </c>
      <c r="D2560" s="19">
        <f>D2561+D2566+D2577</f>
        <v>0</v>
      </c>
    </row>
    <row r="2561" spans="1:4" s="4" customFormat="1" x14ac:dyDescent="0.2">
      <c r="A2561" s="20">
        <v>411000</v>
      </c>
      <c r="B2561" s="21" t="s">
        <v>201</v>
      </c>
      <c r="C2561" s="19">
        <f>SUM(C2562:C2565)</f>
        <v>1329000.0000000005</v>
      </c>
      <c r="D2561" s="19">
        <f>SUM(D2562:D2565)</f>
        <v>0</v>
      </c>
    </row>
    <row r="2562" spans="1:4" s="4" customFormat="1" x14ac:dyDescent="0.2">
      <c r="A2562" s="22">
        <v>411100</v>
      </c>
      <c r="B2562" s="23" t="s">
        <v>88</v>
      </c>
      <c r="C2562" s="32">
        <v>1189000.0000000005</v>
      </c>
      <c r="D2562" s="32">
        <v>0</v>
      </c>
    </row>
    <row r="2563" spans="1:4" s="4" customFormat="1" x14ac:dyDescent="0.2">
      <c r="A2563" s="22">
        <v>411200</v>
      </c>
      <c r="B2563" s="23" t="s">
        <v>214</v>
      </c>
      <c r="C2563" s="32">
        <v>95600</v>
      </c>
      <c r="D2563" s="32">
        <v>0</v>
      </c>
    </row>
    <row r="2564" spans="1:4" s="4" customFormat="1" ht="40.5" x14ac:dyDescent="0.2">
      <c r="A2564" s="22">
        <v>411300</v>
      </c>
      <c r="B2564" s="23" t="s">
        <v>89</v>
      </c>
      <c r="C2564" s="32">
        <v>30000</v>
      </c>
      <c r="D2564" s="32">
        <v>0</v>
      </c>
    </row>
    <row r="2565" spans="1:4" s="4" customFormat="1" x14ac:dyDescent="0.2">
      <c r="A2565" s="22">
        <v>411400</v>
      </c>
      <c r="B2565" s="23" t="s">
        <v>90</v>
      </c>
      <c r="C2565" s="32">
        <v>14399.999999999998</v>
      </c>
      <c r="D2565" s="32">
        <v>0</v>
      </c>
    </row>
    <row r="2566" spans="1:4" s="4" customFormat="1" x14ac:dyDescent="0.2">
      <c r="A2566" s="20">
        <v>412000</v>
      </c>
      <c r="B2566" s="25" t="s">
        <v>206</v>
      </c>
      <c r="C2566" s="19">
        <f>SUM(C2567:C2576)</f>
        <v>272400.00000000006</v>
      </c>
      <c r="D2566" s="19">
        <f>SUM(D2567:D2576)</f>
        <v>0</v>
      </c>
    </row>
    <row r="2567" spans="1:4" s="4" customFormat="1" x14ac:dyDescent="0.2">
      <c r="A2567" s="22">
        <v>412200</v>
      </c>
      <c r="B2567" s="23" t="s">
        <v>215</v>
      </c>
      <c r="C2567" s="32">
        <v>145000</v>
      </c>
      <c r="D2567" s="32">
        <v>0</v>
      </c>
    </row>
    <row r="2568" spans="1:4" s="4" customFormat="1" x14ac:dyDescent="0.2">
      <c r="A2568" s="22">
        <v>412300</v>
      </c>
      <c r="B2568" s="23" t="s">
        <v>92</v>
      </c>
      <c r="C2568" s="32">
        <v>19500.000000000004</v>
      </c>
      <c r="D2568" s="32">
        <v>0</v>
      </c>
    </row>
    <row r="2569" spans="1:4" s="4" customFormat="1" x14ac:dyDescent="0.2">
      <c r="A2569" s="22">
        <v>412500</v>
      </c>
      <c r="B2569" s="23" t="s">
        <v>94</v>
      </c>
      <c r="C2569" s="32">
        <v>3000</v>
      </c>
      <c r="D2569" s="32">
        <v>0</v>
      </c>
    </row>
    <row r="2570" spans="1:4" s="4" customFormat="1" x14ac:dyDescent="0.2">
      <c r="A2570" s="22">
        <v>412600</v>
      </c>
      <c r="B2570" s="23" t="s">
        <v>216</v>
      </c>
      <c r="C2570" s="32">
        <v>4500.0000000000018</v>
      </c>
      <c r="D2570" s="32">
        <v>0</v>
      </c>
    </row>
    <row r="2571" spans="1:4" s="4" customFormat="1" x14ac:dyDescent="0.2">
      <c r="A2571" s="22">
        <v>412700</v>
      </c>
      <c r="B2571" s="23" t="s">
        <v>203</v>
      </c>
      <c r="C2571" s="32">
        <v>84000.000000000044</v>
      </c>
      <c r="D2571" s="32">
        <v>0</v>
      </c>
    </row>
    <row r="2572" spans="1:4" s="4" customFormat="1" x14ac:dyDescent="0.2">
      <c r="A2572" s="22">
        <v>412900</v>
      </c>
      <c r="B2572" s="23" t="s">
        <v>293</v>
      </c>
      <c r="C2572" s="32">
        <v>2000</v>
      </c>
      <c r="D2572" s="32">
        <v>0</v>
      </c>
    </row>
    <row r="2573" spans="1:4" s="4" customFormat="1" x14ac:dyDescent="0.2">
      <c r="A2573" s="22">
        <v>412900</v>
      </c>
      <c r="B2573" s="27" t="s">
        <v>311</v>
      </c>
      <c r="C2573" s="32">
        <v>400</v>
      </c>
      <c r="D2573" s="32">
        <v>0</v>
      </c>
    </row>
    <row r="2574" spans="1:4" s="4" customFormat="1" x14ac:dyDescent="0.2">
      <c r="A2574" s="22">
        <v>412900</v>
      </c>
      <c r="B2574" s="27" t="s">
        <v>312</v>
      </c>
      <c r="C2574" s="32">
        <v>1000</v>
      </c>
      <c r="D2574" s="32">
        <v>0</v>
      </c>
    </row>
    <row r="2575" spans="1:4" s="4" customFormat="1" x14ac:dyDescent="0.2">
      <c r="A2575" s="22">
        <v>412900</v>
      </c>
      <c r="B2575" s="27" t="s">
        <v>313</v>
      </c>
      <c r="C2575" s="32">
        <v>2500</v>
      </c>
      <c r="D2575" s="32">
        <v>0</v>
      </c>
    </row>
    <row r="2576" spans="1:4" s="4" customFormat="1" x14ac:dyDescent="0.2">
      <c r="A2576" s="22">
        <v>412900</v>
      </c>
      <c r="B2576" s="23" t="s">
        <v>295</v>
      </c>
      <c r="C2576" s="32">
        <v>10500</v>
      </c>
      <c r="D2576" s="32">
        <v>0</v>
      </c>
    </row>
    <row r="2577" spans="1:4" s="29" customFormat="1" x14ac:dyDescent="0.2">
      <c r="A2577" s="20">
        <v>413000</v>
      </c>
      <c r="B2577" s="25" t="s">
        <v>207</v>
      </c>
      <c r="C2577" s="19">
        <f t="shared" ref="C2577" si="367">C2578</f>
        <v>1000</v>
      </c>
      <c r="D2577" s="19">
        <f t="shared" ref="D2577" si="368">D2578</f>
        <v>0</v>
      </c>
    </row>
    <row r="2578" spans="1:4" s="4" customFormat="1" x14ac:dyDescent="0.2">
      <c r="A2578" s="22">
        <v>413900</v>
      </c>
      <c r="B2578" s="23" t="s">
        <v>99</v>
      </c>
      <c r="C2578" s="32">
        <v>1000</v>
      </c>
      <c r="D2578" s="32">
        <v>0</v>
      </c>
    </row>
    <row r="2579" spans="1:4" s="29" customFormat="1" x14ac:dyDescent="0.2">
      <c r="A2579" s="20">
        <v>510000</v>
      </c>
      <c r="B2579" s="25" t="s">
        <v>152</v>
      </c>
      <c r="C2579" s="19">
        <f>C2580+C2584+C2582</f>
        <v>9000</v>
      </c>
      <c r="D2579" s="19">
        <f>D2580+D2584+D2582</f>
        <v>0</v>
      </c>
    </row>
    <row r="2580" spans="1:4" s="4" customFormat="1" x14ac:dyDescent="0.2">
      <c r="A2580" s="20">
        <v>511000</v>
      </c>
      <c r="B2580" s="25" t="s">
        <v>153</v>
      </c>
      <c r="C2580" s="19">
        <f>SUM(C2581:C2581)</f>
        <v>5000</v>
      </c>
      <c r="D2580" s="19">
        <f>SUM(D2581:D2581)</f>
        <v>0</v>
      </c>
    </row>
    <row r="2581" spans="1:4" s="4" customFormat="1" x14ac:dyDescent="0.2">
      <c r="A2581" s="22">
        <v>511300</v>
      </c>
      <c r="B2581" s="23" t="s">
        <v>156</v>
      </c>
      <c r="C2581" s="32">
        <v>5000</v>
      </c>
      <c r="D2581" s="32">
        <v>0</v>
      </c>
    </row>
    <row r="2582" spans="1:4" s="29" customFormat="1" x14ac:dyDescent="0.2">
      <c r="A2582" s="20">
        <v>513000</v>
      </c>
      <c r="B2582" s="25" t="s">
        <v>161</v>
      </c>
      <c r="C2582" s="19">
        <f t="shared" ref="C2582" si="369">C2583</f>
        <v>2500</v>
      </c>
      <c r="D2582" s="19">
        <f t="shared" ref="D2582" si="370">D2583</f>
        <v>0</v>
      </c>
    </row>
    <row r="2583" spans="1:4" s="4" customFormat="1" x14ac:dyDescent="0.2">
      <c r="A2583" s="30">
        <v>513700</v>
      </c>
      <c r="B2583" s="23" t="s">
        <v>336</v>
      </c>
      <c r="C2583" s="32">
        <v>2500</v>
      </c>
      <c r="D2583" s="32">
        <v>0</v>
      </c>
    </row>
    <row r="2584" spans="1:4" s="29" customFormat="1" x14ac:dyDescent="0.2">
      <c r="A2584" s="20">
        <v>516000</v>
      </c>
      <c r="B2584" s="25" t="s">
        <v>163</v>
      </c>
      <c r="C2584" s="19">
        <f t="shared" ref="C2584" si="371">C2585</f>
        <v>1500</v>
      </c>
      <c r="D2584" s="19">
        <f t="shared" ref="D2584" si="372">D2585</f>
        <v>0</v>
      </c>
    </row>
    <row r="2585" spans="1:4" s="4" customFormat="1" x14ac:dyDescent="0.2">
      <c r="A2585" s="22">
        <v>516100</v>
      </c>
      <c r="B2585" s="23" t="s">
        <v>163</v>
      </c>
      <c r="C2585" s="32">
        <v>1500</v>
      </c>
      <c r="D2585" s="32">
        <v>0</v>
      </c>
    </row>
    <row r="2586" spans="1:4" s="29" customFormat="1" x14ac:dyDescent="0.2">
      <c r="A2586" s="20">
        <v>630000</v>
      </c>
      <c r="B2586" s="25" t="s">
        <v>191</v>
      </c>
      <c r="C2586" s="19">
        <f>C2587+C2589</f>
        <v>17100.000000000004</v>
      </c>
      <c r="D2586" s="19">
        <f>D2587+D2589</f>
        <v>600000</v>
      </c>
    </row>
    <row r="2587" spans="1:4" s="29" customFormat="1" x14ac:dyDescent="0.2">
      <c r="A2587" s="20">
        <v>631000</v>
      </c>
      <c r="B2587" s="25" t="s">
        <v>125</v>
      </c>
      <c r="C2587" s="19">
        <f>0+C2588</f>
        <v>0</v>
      </c>
      <c r="D2587" s="19">
        <f>0+D2588</f>
        <v>600000</v>
      </c>
    </row>
    <row r="2588" spans="1:4" s="4" customFormat="1" x14ac:dyDescent="0.2">
      <c r="A2588" s="30">
        <v>631200</v>
      </c>
      <c r="B2588" s="23" t="s">
        <v>194</v>
      </c>
      <c r="C2588" s="32">
        <v>0</v>
      </c>
      <c r="D2588" s="24">
        <v>600000</v>
      </c>
    </row>
    <row r="2589" spans="1:4" s="29" customFormat="1" x14ac:dyDescent="0.2">
      <c r="A2589" s="20">
        <v>638000</v>
      </c>
      <c r="B2589" s="25" t="s">
        <v>126</v>
      </c>
      <c r="C2589" s="19">
        <f t="shared" ref="C2589" si="373">C2590</f>
        <v>17100.000000000004</v>
      </c>
      <c r="D2589" s="19">
        <f t="shared" ref="D2589" si="374">D2590</f>
        <v>0</v>
      </c>
    </row>
    <row r="2590" spans="1:4" s="4" customFormat="1" x14ac:dyDescent="0.2">
      <c r="A2590" s="22">
        <v>638100</v>
      </c>
      <c r="B2590" s="23" t="s">
        <v>196</v>
      </c>
      <c r="C2590" s="32">
        <v>17100.000000000004</v>
      </c>
      <c r="D2590" s="32">
        <v>0</v>
      </c>
    </row>
    <row r="2591" spans="1:4" s="4" customFormat="1" x14ac:dyDescent="0.2">
      <c r="A2591" s="63"/>
      <c r="B2591" s="57" t="s">
        <v>230</v>
      </c>
      <c r="C2591" s="61">
        <f>C2560+C2579+C2586</f>
        <v>1628500.0000000005</v>
      </c>
      <c r="D2591" s="61">
        <f>D2560+D2579+D2586</f>
        <v>600000</v>
      </c>
    </row>
    <row r="2592" spans="1:4" s="4" customFormat="1" x14ac:dyDescent="0.2">
      <c r="A2592" s="40"/>
      <c r="B2592" s="18"/>
      <c r="C2592" s="41"/>
      <c r="D2592" s="41"/>
    </row>
    <row r="2593" spans="1:4" s="4" customFormat="1" x14ac:dyDescent="0.2">
      <c r="A2593" s="17"/>
      <c r="B2593" s="18"/>
      <c r="C2593" s="24"/>
      <c r="D2593" s="24"/>
    </row>
    <row r="2594" spans="1:4" s="4" customFormat="1" x14ac:dyDescent="0.2">
      <c r="A2594" s="22" t="s">
        <v>629</v>
      </c>
      <c r="B2594" s="25"/>
      <c r="C2594" s="24"/>
      <c r="D2594" s="24"/>
    </row>
    <row r="2595" spans="1:4" s="4" customFormat="1" x14ac:dyDescent="0.2">
      <c r="A2595" s="22" t="s">
        <v>243</v>
      </c>
      <c r="B2595" s="25"/>
      <c r="C2595" s="24"/>
      <c r="D2595" s="24"/>
    </row>
    <row r="2596" spans="1:4" s="4" customFormat="1" x14ac:dyDescent="0.2">
      <c r="A2596" s="22" t="s">
        <v>394</v>
      </c>
      <c r="B2596" s="25"/>
      <c r="C2596" s="24"/>
      <c r="D2596" s="24"/>
    </row>
    <row r="2597" spans="1:4" s="4" customFormat="1" x14ac:dyDescent="0.2">
      <c r="A2597" s="22" t="s">
        <v>525</v>
      </c>
      <c r="B2597" s="25"/>
      <c r="C2597" s="24"/>
      <c r="D2597" s="24"/>
    </row>
    <row r="2598" spans="1:4" s="4" customFormat="1" x14ac:dyDescent="0.2">
      <c r="A2598" s="22"/>
      <c r="B2598" s="53"/>
      <c r="C2598" s="41"/>
      <c r="D2598" s="41"/>
    </row>
    <row r="2599" spans="1:4" s="4" customFormat="1" x14ac:dyDescent="0.2">
      <c r="A2599" s="20">
        <v>410000</v>
      </c>
      <c r="B2599" s="21" t="s">
        <v>87</v>
      </c>
      <c r="C2599" s="19">
        <f>C2600+C2605+0</f>
        <v>2172200</v>
      </c>
      <c r="D2599" s="19">
        <f>D2600+D2605+0</f>
        <v>0</v>
      </c>
    </row>
    <row r="2600" spans="1:4" s="4" customFormat="1" x14ac:dyDescent="0.2">
      <c r="A2600" s="20">
        <v>411000</v>
      </c>
      <c r="B2600" s="21" t="s">
        <v>201</v>
      </c>
      <c r="C2600" s="19">
        <f>SUM(C2601:C2604)</f>
        <v>1721100</v>
      </c>
      <c r="D2600" s="19">
        <f>SUM(D2601:D2604)</f>
        <v>0</v>
      </c>
    </row>
    <row r="2601" spans="1:4" s="4" customFormat="1" x14ac:dyDescent="0.2">
      <c r="A2601" s="22">
        <v>411100</v>
      </c>
      <c r="B2601" s="23" t="s">
        <v>88</v>
      </c>
      <c r="C2601" s="32">
        <v>1571500</v>
      </c>
      <c r="D2601" s="32">
        <v>0</v>
      </c>
    </row>
    <row r="2602" spans="1:4" s="4" customFormat="1" x14ac:dyDescent="0.2">
      <c r="A2602" s="22">
        <v>411200</v>
      </c>
      <c r="B2602" s="23" t="s">
        <v>214</v>
      </c>
      <c r="C2602" s="32">
        <v>57900</v>
      </c>
      <c r="D2602" s="32">
        <v>0</v>
      </c>
    </row>
    <row r="2603" spans="1:4" s="4" customFormat="1" ht="40.5" x14ac:dyDescent="0.2">
      <c r="A2603" s="22">
        <v>411300</v>
      </c>
      <c r="B2603" s="23" t="s">
        <v>89</v>
      </c>
      <c r="C2603" s="32">
        <v>42000</v>
      </c>
      <c r="D2603" s="32">
        <v>0</v>
      </c>
    </row>
    <row r="2604" spans="1:4" s="4" customFormat="1" x14ac:dyDescent="0.2">
      <c r="A2604" s="22">
        <v>411400</v>
      </c>
      <c r="B2604" s="23" t="s">
        <v>90</v>
      </c>
      <c r="C2604" s="32">
        <v>49700</v>
      </c>
      <c r="D2604" s="32">
        <v>0</v>
      </c>
    </row>
    <row r="2605" spans="1:4" s="4" customFormat="1" x14ac:dyDescent="0.2">
      <c r="A2605" s="20">
        <v>412000</v>
      </c>
      <c r="B2605" s="25" t="s">
        <v>206</v>
      </c>
      <c r="C2605" s="19">
        <f>SUM(C2606:C2615)</f>
        <v>451100</v>
      </c>
      <c r="D2605" s="19">
        <f>SUM(D2606:D2615)</f>
        <v>0</v>
      </c>
    </row>
    <row r="2606" spans="1:4" s="4" customFormat="1" x14ac:dyDescent="0.2">
      <c r="A2606" s="30">
        <v>412100</v>
      </c>
      <c r="B2606" s="23" t="s">
        <v>91</v>
      </c>
      <c r="C2606" s="32">
        <v>48999.999999999993</v>
      </c>
      <c r="D2606" s="32">
        <v>0</v>
      </c>
    </row>
    <row r="2607" spans="1:4" s="4" customFormat="1" x14ac:dyDescent="0.2">
      <c r="A2607" s="22">
        <v>412200</v>
      </c>
      <c r="B2607" s="23" t="s">
        <v>215</v>
      </c>
      <c r="C2607" s="32">
        <v>200000</v>
      </c>
      <c r="D2607" s="32">
        <v>0</v>
      </c>
    </row>
    <row r="2608" spans="1:4" s="4" customFormat="1" x14ac:dyDescent="0.2">
      <c r="A2608" s="22">
        <v>412300</v>
      </c>
      <c r="B2608" s="23" t="s">
        <v>92</v>
      </c>
      <c r="C2608" s="32">
        <v>42000</v>
      </c>
      <c r="D2608" s="32">
        <v>0</v>
      </c>
    </row>
    <row r="2609" spans="1:4" s="4" customFormat="1" x14ac:dyDescent="0.2">
      <c r="A2609" s="22">
        <v>412500</v>
      </c>
      <c r="B2609" s="23" t="s">
        <v>94</v>
      </c>
      <c r="C2609" s="32">
        <v>9100</v>
      </c>
      <c r="D2609" s="32">
        <v>0</v>
      </c>
    </row>
    <row r="2610" spans="1:4" s="4" customFormat="1" x14ac:dyDescent="0.2">
      <c r="A2610" s="22">
        <v>412600</v>
      </c>
      <c r="B2610" s="23" t="s">
        <v>216</v>
      </c>
      <c r="C2610" s="32">
        <v>10600</v>
      </c>
      <c r="D2610" s="32">
        <v>0</v>
      </c>
    </row>
    <row r="2611" spans="1:4" s="4" customFormat="1" x14ac:dyDescent="0.2">
      <c r="A2611" s="22">
        <v>412700</v>
      </c>
      <c r="B2611" s="23" t="s">
        <v>203</v>
      </c>
      <c r="C2611" s="32">
        <v>123499.99999999997</v>
      </c>
      <c r="D2611" s="32">
        <v>0</v>
      </c>
    </row>
    <row r="2612" spans="1:4" s="4" customFormat="1" x14ac:dyDescent="0.2">
      <c r="A2612" s="22">
        <v>412900</v>
      </c>
      <c r="B2612" s="27" t="s">
        <v>293</v>
      </c>
      <c r="C2612" s="32">
        <v>11000</v>
      </c>
      <c r="D2612" s="32">
        <v>0</v>
      </c>
    </row>
    <row r="2613" spans="1:4" s="4" customFormat="1" x14ac:dyDescent="0.2">
      <c r="A2613" s="22">
        <v>412900</v>
      </c>
      <c r="B2613" s="27" t="s">
        <v>312</v>
      </c>
      <c r="C2613" s="32">
        <v>900</v>
      </c>
      <c r="D2613" s="32">
        <v>0</v>
      </c>
    </row>
    <row r="2614" spans="1:4" s="4" customFormat="1" x14ac:dyDescent="0.2">
      <c r="A2614" s="22">
        <v>412900</v>
      </c>
      <c r="B2614" s="27" t="s">
        <v>313</v>
      </c>
      <c r="C2614" s="32">
        <v>3000</v>
      </c>
      <c r="D2614" s="32">
        <v>0</v>
      </c>
    </row>
    <row r="2615" spans="1:4" s="4" customFormat="1" x14ac:dyDescent="0.2">
      <c r="A2615" s="22">
        <v>412900</v>
      </c>
      <c r="B2615" s="27" t="s">
        <v>295</v>
      </c>
      <c r="C2615" s="32">
        <v>2000</v>
      </c>
      <c r="D2615" s="32">
        <v>0</v>
      </c>
    </row>
    <row r="2616" spans="1:4" s="4" customFormat="1" x14ac:dyDescent="0.2">
      <c r="A2616" s="20">
        <v>510000</v>
      </c>
      <c r="B2616" s="25" t="s">
        <v>152</v>
      </c>
      <c r="C2616" s="19">
        <f>C2617+C2619+0</f>
        <v>6000</v>
      </c>
      <c r="D2616" s="19">
        <f>D2617+D2619+0</f>
        <v>0</v>
      </c>
    </row>
    <row r="2617" spans="1:4" s="4" customFormat="1" x14ac:dyDescent="0.2">
      <c r="A2617" s="20">
        <v>511000</v>
      </c>
      <c r="B2617" s="25" t="s">
        <v>153</v>
      </c>
      <c r="C2617" s="19">
        <f>SUM(C2618:C2618)</f>
        <v>3000</v>
      </c>
      <c r="D2617" s="19">
        <f>SUM(D2618:D2618)</f>
        <v>0</v>
      </c>
    </row>
    <row r="2618" spans="1:4" s="4" customFormat="1" x14ac:dyDescent="0.2">
      <c r="A2618" s="22">
        <v>511300</v>
      </c>
      <c r="B2618" s="23" t="s">
        <v>156</v>
      </c>
      <c r="C2618" s="32">
        <v>3000</v>
      </c>
      <c r="D2618" s="32">
        <v>0</v>
      </c>
    </row>
    <row r="2619" spans="1:4" s="4" customFormat="1" x14ac:dyDescent="0.2">
      <c r="A2619" s="20">
        <v>516000</v>
      </c>
      <c r="B2619" s="25" t="s">
        <v>163</v>
      </c>
      <c r="C2619" s="19">
        <f>C2620</f>
        <v>3000</v>
      </c>
      <c r="D2619" s="19">
        <f>D2620</f>
        <v>0</v>
      </c>
    </row>
    <row r="2620" spans="1:4" s="4" customFormat="1" x14ac:dyDescent="0.2">
      <c r="A2620" s="22">
        <v>516100</v>
      </c>
      <c r="B2620" s="23" t="s">
        <v>163</v>
      </c>
      <c r="C2620" s="32">
        <v>3000</v>
      </c>
      <c r="D2620" s="32">
        <v>0</v>
      </c>
    </row>
    <row r="2621" spans="1:4" s="29" customFormat="1" x14ac:dyDescent="0.2">
      <c r="A2621" s="20">
        <v>630000</v>
      </c>
      <c r="B2621" s="25" t="s">
        <v>191</v>
      </c>
      <c r="C2621" s="19">
        <f>C2622+C2624</f>
        <v>30000</v>
      </c>
      <c r="D2621" s="19">
        <f>D2622+D2624</f>
        <v>404200</v>
      </c>
    </row>
    <row r="2622" spans="1:4" s="29" customFormat="1" x14ac:dyDescent="0.2">
      <c r="A2622" s="20">
        <v>631000</v>
      </c>
      <c r="B2622" s="25" t="s">
        <v>125</v>
      </c>
      <c r="C2622" s="19">
        <f>0</f>
        <v>0</v>
      </c>
      <c r="D2622" s="19">
        <f>0+D2623</f>
        <v>404200</v>
      </c>
    </row>
    <row r="2623" spans="1:4" s="4" customFormat="1" x14ac:dyDescent="0.2">
      <c r="A2623" s="30">
        <v>631200</v>
      </c>
      <c r="B2623" s="23" t="s">
        <v>194</v>
      </c>
      <c r="C2623" s="32">
        <v>0</v>
      </c>
      <c r="D2623" s="24">
        <v>404200</v>
      </c>
    </row>
    <row r="2624" spans="1:4" s="29" customFormat="1" x14ac:dyDescent="0.2">
      <c r="A2624" s="20">
        <v>638000</v>
      </c>
      <c r="B2624" s="25" t="s">
        <v>126</v>
      </c>
      <c r="C2624" s="19">
        <f t="shared" ref="C2624" si="375">C2625</f>
        <v>30000</v>
      </c>
      <c r="D2624" s="19">
        <f t="shared" ref="D2624" si="376">D2625</f>
        <v>0</v>
      </c>
    </row>
    <row r="2625" spans="1:4" s="4" customFormat="1" x14ac:dyDescent="0.2">
      <c r="A2625" s="22">
        <v>638100</v>
      </c>
      <c r="B2625" s="23" t="s">
        <v>196</v>
      </c>
      <c r="C2625" s="32">
        <v>30000</v>
      </c>
      <c r="D2625" s="32">
        <v>0</v>
      </c>
    </row>
    <row r="2626" spans="1:4" s="4" customFormat="1" x14ac:dyDescent="0.2">
      <c r="A2626" s="63"/>
      <c r="B2626" s="57" t="s">
        <v>230</v>
      </c>
      <c r="C2626" s="61">
        <f>C2599+C2616+C2621</f>
        <v>2208200</v>
      </c>
      <c r="D2626" s="61">
        <f>D2599+D2616+D2621</f>
        <v>404200</v>
      </c>
    </row>
    <row r="2627" spans="1:4" s="4" customFormat="1" x14ac:dyDescent="0.2">
      <c r="A2627" s="40"/>
      <c r="B2627" s="18"/>
      <c r="C2627" s="41"/>
      <c r="D2627" s="41"/>
    </row>
    <row r="2628" spans="1:4" s="4" customFormat="1" x14ac:dyDescent="0.2">
      <c r="A2628" s="17"/>
      <c r="B2628" s="18"/>
      <c r="C2628" s="24"/>
      <c r="D2628" s="24"/>
    </row>
    <row r="2629" spans="1:4" s="4" customFormat="1" x14ac:dyDescent="0.2">
      <c r="A2629" s="22" t="s">
        <v>630</v>
      </c>
      <c r="B2629" s="25"/>
      <c r="C2629" s="24"/>
      <c r="D2629" s="24"/>
    </row>
    <row r="2630" spans="1:4" s="4" customFormat="1" x14ac:dyDescent="0.2">
      <c r="A2630" s="22" t="s">
        <v>243</v>
      </c>
      <c r="B2630" s="25"/>
      <c r="C2630" s="24"/>
      <c r="D2630" s="24"/>
    </row>
    <row r="2631" spans="1:4" s="4" customFormat="1" x14ac:dyDescent="0.2">
      <c r="A2631" s="22" t="s">
        <v>395</v>
      </c>
      <c r="B2631" s="25"/>
      <c r="C2631" s="24"/>
      <c r="D2631" s="24"/>
    </row>
    <row r="2632" spans="1:4" s="4" customFormat="1" x14ac:dyDescent="0.2">
      <c r="A2632" s="22" t="s">
        <v>525</v>
      </c>
      <c r="B2632" s="25"/>
      <c r="C2632" s="24"/>
      <c r="D2632" s="24"/>
    </row>
    <row r="2633" spans="1:4" s="4" customFormat="1" x14ac:dyDescent="0.2">
      <c r="A2633" s="22"/>
      <c r="B2633" s="53"/>
      <c r="C2633" s="41"/>
      <c r="D2633" s="41"/>
    </row>
    <row r="2634" spans="1:4" s="4" customFormat="1" x14ac:dyDescent="0.2">
      <c r="A2634" s="20">
        <v>410000</v>
      </c>
      <c r="B2634" s="21" t="s">
        <v>87</v>
      </c>
      <c r="C2634" s="19">
        <f>C2635+C2640</f>
        <v>1113000.0000000005</v>
      </c>
      <c r="D2634" s="19">
        <f>D2635+D2640</f>
        <v>0</v>
      </c>
    </row>
    <row r="2635" spans="1:4" s="4" customFormat="1" x14ac:dyDescent="0.2">
      <c r="A2635" s="20">
        <v>411000</v>
      </c>
      <c r="B2635" s="21" t="s">
        <v>201</v>
      </c>
      <c r="C2635" s="19">
        <f>SUM(C2636:C2639)</f>
        <v>901100</v>
      </c>
      <c r="D2635" s="19">
        <f>SUM(D2636:D2639)</f>
        <v>0</v>
      </c>
    </row>
    <row r="2636" spans="1:4" s="4" customFormat="1" x14ac:dyDescent="0.2">
      <c r="A2636" s="22">
        <v>411100</v>
      </c>
      <c r="B2636" s="23" t="s">
        <v>88</v>
      </c>
      <c r="C2636" s="32">
        <v>820500</v>
      </c>
      <c r="D2636" s="32">
        <v>0</v>
      </c>
    </row>
    <row r="2637" spans="1:4" s="4" customFormat="1" x14ac:dyDescent="0.2">
      <c r="A2637" s="22">
        <v>411200</v>
      </c>
      <c r="B2637" s="23" t="s">
        <v>214</v>
      </c>
      <c r="C2637" s="32">
        <v>39000</v>
      </c>
      <c r="D2637" s="32">
        <v>0</v>
      </c>
    </row>
    <row r="2638" spans="1:4" s="4" customFormat="1" ht="40.5" x14ac:dyDescent="0.2">
      <c r="A2638" s="22">
        <v>411300</v>
      </c>
      <c r="B2638" s="23" t="s">
        <v>89</v>
      </c>
      <c r="C2638" s="32">
        <v>21000</v>
      </c>
      <c r="D2638" s="32">
        <v>0</v>
      </c>
    </row>
    <row r="2639" spans="1:4" s="4" customFormat="1" x14ac:dyDescent="0.2">
      <c r="A2639" s="22">
        <v>411400</v>
      </c>
      <c r="B2639" s="23" t="s">
        <v>90</v>
      </c>
      <c r="C2639" s="32">
        <v>20600</v>
      </c>
      <c r="D2639" s="32">
        <v>0</v>
      </c>
    </row>
    <row r="2640" spans="1:4" s="4" customFormat="1" x14ac:dyDescent="0.2">
      <c r="A2640" s="20">
        <v>412000</v>
      </c>
      <c r="B2640" s="25" t="s">
        <v>206</v>
      </c>
      <c r="C2640" s="19">
        <f>SUM(C2641:C2648)</f>
        <v>211900.00000000035</v>
      </c>
      <c r="D2640" s="19">
        <f>SUM(D2641:D2648)</f>
        <v>0</v>
      </c>
    </row>
    <row r="2641" spans="1:4" s="4" customFormat="1" x14ac:dyDescent="0.2">
      <c r="A2641" s="22">
        <v>412200</v>
      </c>
      <c r="B2641" s="23" t="s">
        <v>215</v>
      </c>
      <c r="C2641" s="32">
        <v>148200.00000000035</v>
      </c>
      <c r="D2641" s="32">
        <v>0</v>
      </c>
    </row>
    <row r="2642" spans="1:4" s="4" customFormat="1" x14ac:dyDescent="0.2">
      <c r="A2642" s="22">
        <v>412300</v>
      </c>
      <c r="B2642" s="23" t="s">
        <v>92</v>
      </c>
      <c r="C2642" s="32">
        <v>12000</v>
      </c>
      <c r="D2642" s="32">
        <v>0</v>
      </c>
    </row>
    <row r="2643" spans="1:4" s="4" customFormat="1" x14ac:dyDescent="0.2">
      <c r="A2643" s="22">
        <v>412500</v>
      </c>
      <c r="B2643" s="23" t="s">
        <v>94</v>
      </c>
      <c r="C2643" s="32">
        <v>1999.9999999999995</v>
      </c>
      <c r="D2643" s="32">
        <v>0</v>
      </c>
    </row>
    <row r="2644" spans="1:4" s="4" customFormat="1" x14ac:dyDescent="0.2">
      <c r="A2644" s="22">
        <v>412600</v>
      </c>
      <c r="B2644" s="23" t="s">
        <v>216</v>
      </c>
      <c r="C2644" s="32">
        <v>2299.9999999999991</v>
      </c>
      <c r="D2644" s="32">
        <v>0</v>
      </c>
    </row>
    <row r="2645" spans="1:4" s="4" customFormat="1" x14ac:dyDescent="0.2">
      <c r="A2645" s="22">
        <v>412700</v>
      </c>
      <c r="B2645" s="23" t="s">
        <v>203</v>
      </c>
      <c r="C2645" s="32">
        <v>40000</v>
      </c>
      <c r="D2645" s="32">
        <v>0</v>
      </c>
    </row>
    <row r="2646" spans="1:4" s="4" customFormat="1" x14ac:dyDescent="0.2">
      <c r="A2646" s="22">
        <v>412900</v>
      </c>
      <c r="B2646" s="27" t="s">
        <v>312</v>
      </c>
      <c r="C2646" s="32">
        <v>1999.9999999999995</v>
      </c>
      <c r="D2646" s="32">
        <v>0</v>
      </c>
    </row>
    <row r="2647" spans="1:4" s="4" customFormat="1" x14ac:dyDescent="0.2">
      <c r="A2647" s="22">
        <v>412900</v>
      </c>
      <c r="B2647" s="27" t="s">
        <v>313</v>
      </c>
      <c r="C2647" s="32">
        <v>1600</v>
      </c>
      <c r="D2647" s="32">
        <v>0</v>
      </c>
    </row>
    <row r="2648" spans="1:4" s="4" customFormat="1" x14ac:dyDescent="0.2">
      <c r="A2648" s="22">
        <v>412900</v>
      </c>
      <c r="B2648" s="23" t="s">
        <v>295</v>
      </c>
      <c r="C2648" s="32">
        <v>3799.9999999999964</v>
      </c>
      <c r="D2648" s="32">
        <v>0</v>
      </c>
    </row>
    <row r="2649" spans="1:4" s="29" customFormat="1" x14ac:dyDescent="0.2">
      <c r="A2649" s="20">
        <v>510000</v>
      </c>
      <c r="B2649" s="25" t="s">
        <v>152</v>
      </c>
      <c r="C2649" s="19">
        <f t="shared" ref="C2649" si="377">C2650</f>
        <v>5000</v>
      </c>
      <c r="D2649" s="19">
        <f t="shared" ref="D2649" si="378">D2650</f>
        <v>0</v>
      </c>
    </row>
    <row r="2650" spans="1:4" s="29" customFormat="1" x14ac:dyDescent="0.2">
      <c r="A2650" s="20">
        <v>511000</v>
      </c>
      <c r="B2650" s="25" t="s">
        <v>153</v>
      </c>
      <c r="C2650" s="19">
        <f>SUM(C2651:C2651)</f>
        <v>5000</v>
      </c>
      <c r="D2650" s="19">
        <f>SUM(D2651:D2651)</f>
        <v>0</v>
      </c>
    </row>
    <row r="2651" spans="1:4" s="4" customFormat="1" x14ac:dyDescent="0.2">
      <c r="A2651" s="22">
        <v>511300</v>
      </c>
      <c r="B2651" s="23" t="s">
        <v>156</v>
      </c>
      <c r="C2651" s="32">
        <v>5000</v>
      </c>
      <c r="D2651" s="32">
        <v>0</v>
      </c>
    </row>
    <row r="2652" spans="1:4" s="29" customFormat="1" x14ac:dyDescent="0.2">
      <c r="A2652" s="20">
        <v>630000</v>
      </c>
      <c r="B2652" s="25" t="s">
        <v>191</v>
      </c>
      <c r="C2652" s="19">
        <f t="shared" ref="C2652" si="379">C2653</f>
        <v>0</v>
      </c>
      <c r="D2652" s="19">
        <f t="shared" ref="D2652" si="380">D2653</f>
        <v>150000</v>
      </c>
    </row>
    <row r="2653" spans="1:4" s="29" customFormat="1" x14ac:dyDescent="0.2">
      <c r="A2653" s="20">
        <v>631000</v>
      </c>
      <c r="B2653" s="25" t="s">
        <v>125</v>
      </c>
      <c r="C2653" s="19">
        <f>0+C2654</f>
        <v>0</v>
      </c>
      <c r="D2653" s="19">
        <f>0+D2654</f>
        <v>150000</v>
      </c>
    </row>
    <row r="2654" spans="1:4" s="4" customFormat="1" x14ac:dyDescent="0.2">
      <c r="A2654" s="30">
        <v>631200</v>
      </c>
      <c r="B2654" s="23" t="s">
        <v>194</v>
      </c>
      <c r="C2654" s="32">
        <v>0</v>
      </c>
      <c r="D2654" s="24">
        <v>150000</v>
      </c>
    </row>
    <row r="2655" spans="1:4" s="4" customFormat="1" x14ac:dyDescent="0.2">
      <c r="A2655" s="63"/>
      <c r="B2655" s="57" t="s">
        <v>230</v>
      </c>
      <c r="C2655" s="61">
        <f>C2634+C2649+C2652</f>
        <v>1118000.0000000005</v>
      </c>
      <c r="D2655" s="61">
        <f>D2634+D2649+D2652</f>
        <v>150000</v>
      </c>
    </row>
    <row r="2656" spans="1:4" s="4" customFormat="1" x14ac:dyDescent="0.2">
      <c r="A2656" s="40"/>
      <c r="B2656" s="18"/>
      <c r="C2656" s="41"/>
      <c r="D2656" s="41"/>
    </row>
    <row r="2657" spans="1:4" s="4" customFormat="1" x14ac:dyDescent="0.2">
      <c r="A2657" s="17"/>
      <c r="B2657" s="18"/>
      <c r="C2657" s="24"/>
      <c r="D2657" s="24"/>
    </row>
    <row r="2658" spans="1:4" s="4" customFormat="1" x14ac:dyDescent="0.2">
      <c r="A2658" s="22" t="s">
        <v>631</v>
      </c>
      <c r="B2658" s="25"/>
      <c r="C2658" s="24"/>
      <c r="D2658" s="24"/>
    </row>
    <row r="2659" spans="1:4" s="4" customFormat="1" x14ac:dyDescent="0.2">
      <c r="A2659" s="22" t="s">
        <v>243</v>
      </c>
      <c r="B2659" s="25"/>
      <c r="C2659" s="24"/>
      <c r="D2659" s="24"/>
    </row>
    <row r="2660" spans="1:4" s="4" customFormat="1" x14ac:dyDescent="0.2">
      <c r="A2660" s="22" t="s">
        <v>396</v>
      </c>
      <c r="B2660" s="25"/>
      <c r="C2660" s="24"/>
      <c r="D2660" s="24"/>
    </row>
    <row r="2661" spans="1:4" s="4" customFormat="1" x14ac:dyDescent="0.2">
      <c r="A2661" s="22" t="s">
        <v>525</v>
      </c>
      <c r="B2661" s="25"/>
      <c r="C2661" s="24"/>
      <c r="D2661" s="24"/>
    </row>
    <row r="2662" spans="1:4" s="4" customFormat="1" x14ac:dyDescent="0.2">
      <c r="A2662" s="22"/>
      <c r="B2662" s="53"/>
      <c r="C2662" s="41"/>
      <c r="D2662" s="41"/>
    </row>
    <row r="2663" spans="1:4" s="4" customFormat="1" x14ac:dyDescent="0.2">
      <c r="A2663" s="20">
        <v>410000</v>
      </c>
      <c r="B2663" s="21" t="s">
        <v>87</v>
      </c>
      <c r="C2663" s="19">
        <f>C2664+C2669</f>
        <v>2500900</v>
      </c>
      <c r="D2663" s="19">
        <f>D2664+D2669</f>
        <v>0</v>
      </c>
    </row>
    <row r="2664" spans="1:4" s="4" customFormat="1" x14ac:dyDescent="0.2">
      <c r="A2664" s="20">
        <v>411000</v>
      </c>
      <c r="B2664" s="21" t="s">
        <v>201</v>
      </c>
      <c r="C2664" s="19">
        <f>SUM(C2665:C2668)</f>
        <v>1945400</v>
      </c>
      <c r="D2664" s="19">
        <f>SUM(D2665:D2668)</f>
        <v>0</v>
      </c>
    </row>
    <row r="2665" spans="1:4" s="4" customFormat="1" x14ac:dyDescent="0.2">
      <c r="A2665" s="22">
        <v>411100</v>
      </c>
      <c r="B2665" s="23" t="s">
        <v>88</v>
      </c>
      <c r="C2665" s="32">
        <v>1777000</v>
      </c>
      <c r="D2665" s="32">
        <v>0</v>
      </c>
    </row>
    <row r="2666" spans="1:4" s="4" customFormat="1" x14ac:dyDescent="0.2">
      <c r="A2666" s="22">
        <v>411200</v>
      </c>
      <c r="B2666" s="23" t="s">
        <v>214</v>
      </c>
      <c r="C2666" s="32">
        <v>83000</v>
      </c>
      <c r="D2666" s="32">
        <v>0</v>
      </c>
    </row>
    <row r="2667" spans="1:4" s="4" customFormat="1" ht="40.5" x14ac:dyDescent="0.2">
      <c r="A2667" s="22">
        <v>411300</v>
      </c>
      <c r="B2667" s="23" t="s">
        <v>89</v>
      </c>
      <c r="C2667" s="32">
        <v>41000</v>
      </c>
      <c r="D2667" s="32">
        <v>0</v>
      </c>
    </row>
    <row r="2668" spans="1:4" s="4" customFormat="1" x14ac:dyDescent="0.2">
      <c r="A2668" s="22">
        <v>411400</v>
      </c>
      <c r="B2668" s="23" t="s">
        <v>90</v>
      </c>
      <c r="C2668" s="32">
        <v>44400</v>
      </c>
      <c r="D2668" s="32">
        <v>0</v>
      </c>
    </row>
    <row r="2669" spans="1:4" s="4" customFormat="1" x14ac:dyDescent="0.2">
      <c r="A2669" s="20">
        <v>412000</v>
      </c>
      <c r="B2669" s="25" t="s">
        <v>206</v>
      </c>
      <c r="C2669" s="19">
        <f>SUM(C2670:C2678)</f>
        <v>555500</v>
      </c>
      <c r="D2669" s="19">
        <f>SUM(D2670:D2678)</f>
        <v>0</v>
      </c>
    </row>
    <row r="2670" spans="1:4" s="4" customFormat="1" x14ac:dyDescent="0.2">
      <c r="A2670" s="22">
        <v>412200</v>
      </c>
      <c r="B2670" s="23" t="s">
        <v>215</v>
      </c>
      <c r="C2670" s="32">
        <v>243000</v>
      </c>
      <c r="D2670" s="32">
        <v>0</v>
      </c>
    </row>
    <row r="2671" spans="1:4" s="4" customFormat="1" x14ac:dyDescent="0.2">
      <c r="A2671" s="22">
        <v>412300</v>
      </c>
      <c r="B2671" s="23" t="s">
        <v>92</v>
      </c>
      <c r="C2671" s="32">
        <v>37700.000000000007</v>
      </c>
      <c r="D2671" s="32">
        <v>0</v>
      </c>
    </row>
    <row r="2672" spans="1:4" s="4" customFormat="1" x14ac:dyDescent="0.2">
      <c r="A2672" s="22">
        <v>412500</v>
      </c>
      <c r="B2672" s="23" t="s">
        <v>94</v>
      </c>
      <c r="C2672" s="32">
        <v>6299.9999999999982</v>
      </c>
      <c r="D2672" s="32">
        <v>0</v>
      </c>
    </row>
    <row r="2673" spans="1:4" s="4" customFormat="1" x14ac:dyDescent="0.2">
      <c r="A2673" s="22">
        <v>412600</v>
      </c>
      <c r="B2673" s="23" t="s">
        <v>216</v>
      </c>
      <c r="C2673" s="32">
        <v>5099.9999999999991</v>
      </c>
      <c r="D2673" s="32">
        <v>0</v>
      </c>
    </row>
    <row r="2674" spans="1:4" s="4" customFormat="1" x14ac:dyDescent="0.2">
      <c r="A2674" s="22">
        <v>412700</v>
      </c>
      <c r="B2674" s="23" t="s">
        <v>203</v>
      </c>
      <c r="C2674" s="32">
        <v>245000</v>
      </c>
      <c r="D2674" s="32">
        <v>0</v>
      </c>
    </row>
    <row r="2675" spans="1:4" s="4" customFormat="1" x14ac:dyDescent="0.2">
      <c r="A2675" s="22">
        <v>412900</v>
      </c>
      <c r="B2675" s="23" t="s">
        <v>526</v>
      </c>
      <c r="C2675" s="32">
        <v>1500</v>
      </c>
      <c r="D2675" s="32">
        <v>0</v>
      </c>
    </row>
    <row r="2676" spans="1:4" s="4" customFormat="1" x14ac:dyDescent="0.2">
      <c r="A2676" s="22">
        <v>412900</v>
      </c>
      <c r="B2676" s="27" t="s">
        <v>312</v>
      </c>
      <c r="C2676" s="32">
        <v>8400</v>
      </c>
      <c r="D2676" s="32">
        <v>0</v>
      </c>
    </row>
    <row r="2677" spans="1:4" s="4" customFormat="1" x14ac:dyDescent="0.2">
      <c r="A2677" s="22">
        <v>412900</v>
      </c>
      <c r="B2677" s="27" t="s">
        <v>313</v>
      </c>
      <c r="C2677" s="32">
        <v>3500</v>
      </c>
      <c r="D2677" s="32">
        <v>0</v>
      </c>
    </row>
    <row r="2678" spans="1:4" s="4" customFormat="1" x14ac:dyDescent="0.2">
      <c r="A2678" s="22">
        <v>412900</v>
      </c>
      <c r="B2678" s="23" t="s">
        <v>295</v>
      </c>
      <c r="C2678" s="32">
        <v>5000</v>
      </c>
      <c r="D2678" s="32">
        <v>0</v>
      </c>
    </row>
    <row r="2679" spans="1:4" s="4" customFormat="1" x14ac:dyDescent="0.2">
      <c r="A2679" s="20">
        <v>510000</v>
      </c>
      <c r="B2679" s="25" t="s">
        <v>152</v>
      </c>
      <c r="C2679" s="19">
        <f>C2680+0</f>
        <v>5000</v>
      </c>
      <c r="D2679" s="19">
        <f>D2680+0</f>
        <v>0</v>
      </c>
    </row>
    <row r="2680" spans="1:4" s="4" customFormat="1" x14ac:dyDescent="0.2">
      <c r="A2680" s="20">
        <v>511000</v>
      </c>
      <c r="B2680" s="25" t="s">
        <v>153</v>
      </c>
      <c r="C2680" s="19">
        <f>SUM(C2681:C2681)</f>
        <v>5000</v>
      </c>
      <c r="D2680" s="19">
        <f>SUM(D2681:D2681)</f>
        <v>0</v>
      </c>
    </row>
    <row r="2681" spans="1:4" s="4" customFormat="1" x14ac:dyDescent="0.2">
      <c r="A2681" s="22">
        <v>511300</v>
      </c>
      <c r="B2681" s="23" t="s">
        <v>156</v>
      </c>
      <c r="C2681" s="32">
        <v>5000</v>
      </c>
      <c r="D2681" s="32">
        <v>0</v>
      </c>
    </row>
    <row r="2682" spans="1:4" s="29" customFormat="1" x14ac:dyDescent="0.2">
      <c r="A2682" s="20">
        <v>630000</v>
      </c>
      <c r="B2682" s="25" t="s">
        <v>191</v>
      </c>
      <c r="C2682" s="19">
        <f>C2683+C2685</f>
        <v>30000</v>
      </c>
      <c r="D2682" s="19">
        <f>D2683+D2685</f>
        <v>1571600</v>
      </c>
    </row>
    <row r="2683" spans="1:4" s="29" customFormat="1" x14ac:dyDescent="0.2">
      <c r="A2683" s="20">
        <v>631000</v>
      </c>
      <c r="B2683" s="25" t="s">
        <v>125</v>
      </c>
      <c r="C2683" s="19">
        <f>0+C2684</f>
        <v>0</v>
      </c>
      <c r="D2683" s="19">
        <f>0+D2684</f>
        <v>1571600</v>
      </c>
    </row>
    <row r="2684" spans="1:4" s="4" customFormat="1" x14ac:dyDescent="0.2">
      <c r="A2684" s="30">
        <v>631200</v>
      </c>
      <c r="B2684" s="23" t="s">
        <v>194</v>
      </c>
      <c r="C2684" s="32">
        <v>0</v>
      </c>
      <c r="D2684" s="24">
        <v>1571600</v>
      </c>
    </row>
    <row r="2685" spans="1:4" s="29" customFormat="1" x14ac:dyDescent="0.2">
      <c r="A2685" s="20">
        <v>638000</v>
      </c>
      <c r="B2685" s="25" t="s">
        <v>126</v>
      </c>
      <c r="C2685" s="19">
        <f t="shared" ref="C2685" si="381">C2686</f>
        <v>30000</v>
      </c>
      <c r="D2685" s="19">
        <f t="shared" ref="D2685" si="382">D2686</f>
        <v>0</v>
      </c>
    </row>
    <row r="2686" spans="1:4" s="4" customFormat="1" x14ac:dyDescent="0.2">
      <c r="A2686" s="22">
        <v>638100</v>
      </c>
      <c r="B2686" s="23" t="s">
        <v>196</v>
      </c>
      <c r="C2686" s="32">
        <v>30000</v>
      </c>
      <c r="D2686" s="32">
        <v>0</v>
      </c>
    </row>
    <row r="2687" spans="1:4" s="4" customFormat="1" x14ac:dyDescent="0.2">
      <c r="A2687" s="63"/>
      <c r="B2687" s="57" t="s">
        <v>230</v>
      </c>
      <c r="C2687" s="61">
        <f>C2663+C2679+C2682</f>
        <v>2535900</v>
      </c>
      <c r="D2687" s="61">
        <f>D2663+D2679+D2682</f>
        <v>1571600</v>
      </c>
    </row>
    <row r="2688" spans="1:4" s="4" customFormat="1" x14ac:dyDescent="0.2">
      <c r="A2688" s="40"/>
      <c r="B2688" s="18"/>
      <c r="C2688" s="41"/>
      <c r="D2688" s="41"/>
    </row>
    <row r="2689" spans="1:4" s="4" customFormat="1" x14ac:dyDescent="0.2">
      <c r="A2689" s="17"/>
      <c r="B2689" s="18"/>
      <c r="C2689" s="24"/>
      <c r="D2689" s="24"/>
    </row>
    <row r="2690" spans="1:4" s="4" customFormat="1" x14ac:dyDescent="0.2">
      <c r="A2690" s="22" t="s">
        <v>632</v>
      </c>
      <c r="B2690" s="25"/>
      <c r="C2690" s="24"/>
      <c r="D2690" s="24"/>
    </row>
    <row r="2691" spans="1:4" s="4" customFormat="1" x14ac:dyDescent="0.2">
      <c r="A2691" s="22" t="s">
        <v>243</v>
      </c>
      <c r="B2691" s="25"/>
      <c r="C2691" s="24"/>
      <c r="D2691" s="24"/>
    </row>
    <row r="2692" spans="1:4" s="4" customFormat="1" x14ac:dyDescent="0.2">
      <c r="A2692" s="22" t="s">
        <v>397</v>
      </c>
      <c r="B2692" s="25"/>
      <c r="C2692" s="24"/>
      <c r="D2692" s="24"/>
    </row>
    <row r="2693" spans="1:4" s="4" customFormat="1" x14ac:dyDescent="0.2">
      <c r="A2693" s="22" t="s">
        <v>525</v>
      </c>
      <c r="B2693" s="25"/>
      <c r="C2693" s="24"/>
      <c r="D2693" s="24"/>
    </row>
    <row r="2694" spans="1:4" s="4" customFormat="1" x14ac:dyDescent="0.2">
      <c r="A2694" s="22"/>
      <c r="B2694" s="53"/>
      <c r="C2694" s="41"/>
      <c r="D2694" s="41"/>
    </row>
    <row r="2695" spans="1:4" s="4" customFormat="1" x14ac:dyDescent="0.2">
      <c r="A2695" s="20">
        <v>410000</v>
      </c>
      <c r="B2695" s="21" t="s">
        <v>87</v>
      </c>
      <c r="C2695" s="19">
        <f>C2696+C2701</f>
        <v>1163700</v>
      </c>
      <c r="D2695" s="19">
        <f>D2696+D2701</f>
        <v>0</v>
      </c>
    </row>
    <row r="2696" spans="1:4" s="4" customFormat="1" x14ac:dyDescent="0.2">
      <c r="A2696" s="20">
        <v>411000</v>
      </c>
      <c r="B2696" s="21" t="s">
        <v>201</v>
      </c>
      <c r="C2696" s="19">
        <f>SUM(C2697:C2700)</f>
        <v>921100</v>
      </c>
      <c r="D2696" s="19">
        <f>SUM(D2697:D2700)</f>
        <v>0</v>
      </c>
    </row>
    <row r="2697" spans="1:4" s="4" customFormat="1" x14ac:dyDescent="0.2">
      <c r="A2697" s="22">
        <v>411100</v>
      </c>
      <c r="B2697" s="23" t="s">
        <v>88</v>
      </c>
      <c r="C2697" s="32">
        <v>830500</v>
      </c>
      <c r="D2697" s="32">
        <v>0</v>
      </c>
    </row>
    <row r="2698" spans="1:4" s="4" customFormat="1" x14ac:dyDescent="0.2">
      <c r="A2698" s="22">
        <v>411200</v>
      </c>
      <c r="B2698" s="23" t="s">
        <v>214</v>
      </c>
      <c r="C2698" s="32">
        <v>37000</v>
      </c>
      <c r="D2698" s="32">
        <v>0</v>
      </c>
    </row>
    <row r="2699" spans="1:4" s="4" customFormat="1" ht="40.5" x14ac:dyDescent="0.2">
      <c r="A2699" s="22">
        <v>411300</v>
      </c>
      <c r="B2699" s="23" t="s">
        <v>89</v>
      </c>
      <c r="C2699" s="32">
        <v>30600</v>
      </c>
      <c r="D2699" s="32">
        <v>0</v>
      </c>
    </row>
    <row r="2700" spans="1:4" s="4" customFormat="1" x14ac:dyDescent="0.2">
      <c r="A2700" s="22">
        <v>411400</v>
      </c>
      <c r="B2700" s="23" t="s">
        <v>90</v>
      </c>
      <c r="C2700" s="32">
        <v>23000</v>
      </c>
      <c r="D2700" s="32">
        <v>0</v>
      </c>
    </row>
    <row r="2701" spans="1:4" s="4" customFormat="1" x14ac:dyDescent="0.2">
      <c r="A2701" s="20">
        <v>412000</v>
      </c>
      <c r="B2701" s="25" t="s">
        <v>206</v>
      </c>
      <c r="C2701" s="19">
        <f>SUM(C2702:C2711)</f>
        <v>242600</v>
      </c>
      <c r="D2701" s="19">
        <f>SUM(D2702:D2711)</f>
        <v>0</v>
      </c>
    </row>
    <row r="2702" spans="1:4" s="4" customFormat="1" x14ac:dyDescent="0.2">
      <c r="A2702" s="22">
        <v>412200</v>
      </c>
      <c r="B2702" s="23" t="s">
        <v>215</v>
      </c>
      <c r="C2702" s="32">
        <v>134500</v>
      </c>
      <c r="D2702" s="32">
        <v>0</v>
      </c>
    </row>
    <row r="2703" spans="1:4" s="4" customFormat="1" x14ac:dyDescent="0.2">
      <c r="A2703" s="22">
        <v>412300</v>
      </c>
      <c r="B2703" s="23" t="s">
        <v>92</v>
      </c>
      <c r="C2703" s="32">
        <v>25000</v>
      </c>
      <c r="D2703" s="32">
        <v>0</v>
      </c>
    </row>
    <row r="2704" spans="1:4" s="4" customFormat="1" x14ac:dyDescent="0.2">
      <c r="A2704" s="22">
        <v>412500</v>
      </c>
      <c r="B2704" s="23" t="s">
        <v>94</v>
      </c>
      <c r="C2704" s="32">
        <v>7000</v>
      </c>
      <c r="D2704" s="32">
        <v>0</v>
      </c>
    </row>
    <row r="2705" spans="1:4" s="4" customFormat="1" x14ac:dyDescent="0.2">
      <c r="A2705" s="22">
        <v>412600</v>
      </c>
      <c r="B2705" s="23" t="s">
        <v>216</v>
      </c>
      <c r="C2705" s="32">
        <v>3000</v>
      </c>
      <c r="D2705" s="32">
        <v>0</v>
      </c>
    </row>
    <row r="2706" spans="1:4" s="4" customFormat="1" x14ac:dyDescent="0.2">
      <c r="A2706" s="22">
        <v>412700</v>
      </c>
      <c r="B2706" s="23" t="s">
        <v>203</v>
      </c>
      <c r="C2706" s="32">
        <v>65000</v>
      </c>
      <c r="D2706" s="32">
        <v>0</v>
      </c>
    </row>
    <row r="2707" spans="1:4" s="4" customFormat="1" x14ac:dyDescent="0.2">
      <c r="A2707" s="22">
        <v>412900</v>
      </c>
      <c r="B2707" s="27" t="s">
        <v>293</v>
      </c>
      <c r="C2707" s="32">
        <v>1999.9999999999995</v>
      </c>
      <c r="D2707" s="32">
        <v>0</v>
      </c>
    </row>
    <row r="2708" spans="1:4" s="4" customFormat="1" x14ac:dyDescent="0.2">
      <c r="A2708" s="22">
        <v>412900</v>
      </c>
      <c r="B2708" s="27" t="s">
        <v>311</v>
      </c>
      <c r="C2708" s="32">
        <v>400</v>
      </c>
      <c r="D2708" s="32">
        <v>0</v>
      </c>
    </row>
    <row r="2709" spans="1:4" s="4" customFormat="1" x14ac:dyDescent="0.2">
      <c r="A2709" s="22">
        <v>412900</v>
      </c>
      <c r="B2709" s="27" t="s">
        <v>312</v>
      </c>
      <c r="C2709" s="32">
        <v>2500</v>
      </c>
      <c r="D2709" s="32">
        <v>0</v>
      </c>
    </row>
    <row r="2710" spans="1:4" s="4" customFormat="1" x14ac:dyDescent="0.2">
      <c r="A2710" s="22">
        <v>412900</v>
      </c>
      <c r="B2710" s="27" t="s">
        <v>313</v>
      </c>
      <c r="C2710" s="32">
        <v>1800</v>
      </c>
      <c r="D2710" s="32">
        <v>0</v>
      </c>
    </row>
    <row r="2711" spans="1:4" s="4" customFormat="1" x14ac:dyDescent="0.2">
      <c r="A2711" s="22">
        <v>412900</v>
      </c>
      <c r="B2711" s="27" t="s">
        <v>295</v>
      </c>
      <c r="C2711" s="32">
        <v>1400</v>
      </c>
      <c r="D2711" s="32">
        <v>0</v>
      </c>
    </row>
    <row r="2712" spans="1:4" s="29" customFormat="1" x14ac:dyDescent="0.2">
      <c r="A2712" s="20">
        <v>510000</v>
      </c>
      <c r="B2712" s="25" t="s">
        <v>152</v>
      </c>
      <c r="C2712" s="19">
        <f>C2713+0</f>
        <v>5000</v>
      </c>
      <c r="D2712" s="19">
        <f>D2713+0</f>
        <v>0</v>
      </c>
    </row>
    <row r="2713" spans="1:4" s="29" customFormat="1" x14ac:dyDescent="0.2">
      <c r="A2713" s="20">
        <v>511000</v>
      </c>
      <c r="B2713" s="25" t="s">
        <v>153</v>
      </c>
      <c r="C2713" s="19">
        <f>SUM(C2714:C2714)</f>
        <v>5000</v>
      </c>
      <c r="D2713" s="19">
        <f>SUM(D2714:D2714)</f>
        <v>0</v>
      </c>
    </row>
    <row r="2714" spans="1:4" s="4" customFormat="1" x14ac:dyDescent="0.2">
      <c r="A2714" s="22">
        <v>511300</v>
      </c>
      <c r="B2714" s="23" t="s">
        <v>156</v>
      </c>
      <c r="C2714" s="32">
        <v>5000</v>
      </c>
      <c r="D2714" s="32">
        <v>0</v>
      </c>
    </row>
    <row r="2715" spans="1:4" s="29" customFormat="1" x14ac:dyDescent="0.2">
      <c r="A2715" s="20">
        <v>630000</v>
      </c>
      <c r="B2715" s="25" t="s">
        <v>191</v>
      </c>
      <c r="C2715" s="19">
        <f>C2716+C2718</f>
        <v>40000</v>
      </c>
      <c r="D2715" s="19">
        <f>D2716+D2718</f>
        <v>229400</v>
      </c>
    </row>
    <row r="2716" spans="1:4" s="29" customFormat="1" x14ac:dyDescent="0.2">
      <c r="A2716" s="20">
        <v>631000</v>
      </c>
      <c r="B2716" s="25" t="s">
        <v>125</v>
      </c>
      <c r="C2716" s="19">
        <f>0</f>
        <v>0</v>
      </c>
      <c r="D2716" s="19">
        <f>0+D2717</f>
        <v>229400</v>
      </c>
    </row>
    <row r="2717" spans="1:4" s="4" customFormat="1" x14ac:dyDescent="0.2">
      <c r="A2717" s="30">
        <v>631200</v>
      </c>
      <c r="B2717" s="23" t="s">
        <v>194</v>
      </c>
      <c r="C2717" s="32">
        <v>0</v>
      </c>
      <c r="D2717" s="24">
        <v>229400</v>
      </c>
    </row>
    <row r="2718" spans="1:4" s="29" customFormat="1" x14ac:dyDescent="0.2">
      <c r="A2718" s="20">
        <v>638000</v>
      </c>
      <c r="B2718" s="25" t="s">
        <v>126</v>
      </c>
      <c r="C2718" s="19">
        <f t="shared" ref="C2718" si="383">C2719</f>
        <v>40000</v>
      </c>
      <c r="D2718" s="19">
        <f t="shared" ref="D2718" si="384">D2719</f>
        <v>0</v>
      </c>
    </row>
    <row r="2719" spans="1:4" s="4" customFormat="1" x14ac:dyDescent="0.2">
      <c r="A2719" s="22">
        <v>638100</v>
      </c>
      <c r="B2719" s="23" t="s">
        <v>196</v>
      </c>
      <c r="C2719" s="32">
        <v>40000</v>
      </c>
      <c r="D2719" s="32">
        <v>0</v>
      </c>
    </row>
    <row r="2720" spans="1:4" s="4" customFormat="1" x14ac:dyDescent="0.2">
      <c r="A2720" s="63"/>
      <c r="B2720" s="57" t="s">
        <v>230</v>
      </c>
      <c r="C2720" s="61">
        <f>C2695+C2712+C2715</f>
        <v>1208700</v>
      </c>
      <c r="D2720" s="61">
        <f>D2695+D2712+D2715</f>
        <v>229400</v>
      </c>
    </row>
    <row r="2721" spans="1:4" s="4" customFormat="1" x14ac:dyDescent="0.2">
      <c r="A2721" s="40"/>
      <c r="B2721" s="18"/>
      <c r="C2721" s="41"/>
      <c r="D2721" s="41"/>
    </row>
    <row r="2722" spans="1:4" s="4" customFormat="1" x14ac:dyDescent="0.2">
      <c r="A2722" s="17"/>
      <c r="B2722" s="18"/>
      <c r="C2722" s="24"/>
      <c r="D2722" s="24"/>
    </row>
    <row r="2723" spans="1:4" s="4" customFormat="1" x14ac:dyDescent="0.2">
      <c r="A2723" s="22" t="s">
        <v>633</v>
      </c>
      <c r="B2723" s="25"/>
      <c r="C2723" s="24"/>
      <c r="D2723" s="24"/>
    </row>
    <row r="2724" spans="1:4" s="4" customFormat="1" x14ac:dyDescent="0.2">
      <c r="A2724" s="22" t="s">
        <v>243</v>
      </c>
      <c r="B2724" s="25"/>
      <c r="C2724" s="24"/>
      <c r="D2724" s="24"/>
    </row>
    <row r="2725" spans="1:4" s="4" customFormat="1" x14ac:dyDescent="0.2">
      <c r="A2725" s="22" t="s">
        <v>398</v>
      </c>
      <c r="B2725" s="25"/>
      <c r="C2725" s="24"/>
      <c r="D2725" s="24"/>
    </row>
    <row r="2726" spans="1:4" s="4" customFormat="1" x14ac:dyDescent="0.2">
      <c r="A2726" s="22" t="s">
        <v>525</v>
      </c>
      <c r="B2726" s="25"/>
      <c r="C2726" s="24"/>
      <c r="D2726" s="24"/>
    </row>
    <row r="2727" spans="1:4" s="4" customFormat="1" x14ac:dyDescent="0.2">
      <c r="A2727" s="22"/>
      <c r="B2727" s="53"/>
      <c r="C2727" s="41"/>
      <c r="D2727" s="41"/>
    </row>
    <row r="2728" spans="1:4" s="4" customFormat="1" x14ac:dyDescent="0.2">
      <c r="A2728" s="20">
        <v>410000</v>
      </c>
      <c r="B2728" s="21" t="s">
        <v>87</v>
      </c>
      <c r="C2728" s="19">
        <f>C2729+C2734</f>
        <v>1375200</v>
      </c>
      <c r="D2728" s="19">
        <f>D2729+D2734</f>
        <v>0</v>
      </c>
    </row>
    <row r="2729" spans="1:4" s="4" customFormat="1" x14ac:dyDescent="0.2">
      <c r="A2729" s="20">
        <v>411000</v>
      </c>
      <c r="B2729" s="21" t="s">
        <v>201</v>
      </c>
      <c r="C2729" s="19">
        <f>SUM(C2730:C2733)</f>
        <v>1178700</v>
      </c>
      <c r="D2729" s="19">
        <f>SUM(D2730:D2733)</f>
        <v>0</v>
      </c>
    </row>
    <row r="2730" spans="1:4" s="4" customFormat="1" x14ac:dyDescent="0.2">
      <c r="A2730" s="22">
        <v>411100</v>
      </c>
      <c r="B2730" s="23" t="s">
        <v>88</v>
      </c>
      <c r="C2730" s="32">
        <v>1077500</v>
      </c>
      <c r="D2730" s="32">
        <v>0</v>
      </c>
    </row>
    <row r="2731" spans="1:4" s="4" customFormat="1" x14ac:dyDescent="0.2">
      <c r="A2731" s="22">
        <v>411200</v>
      </c>
      <c r="B2731" s="23" t="s">
        <v>214</v>
      </c>
      <c r="C2731" s="32">
        <v>51800</v>
      </c>
      <c r="D2731" s="32">
        <v>0</v>
      </c>
    </row>
    <row r="2732" spans="1:4" s="4" customFormat="1" ht="40.5" x14ac:dyDescent="0.2">
      <c r="A2732" s="22">
        <v>411300</v>
      </c>
      <c r="B2732" s="23" t="s">
        <v>89</v>
      </c>
      <c r="C2732" s="32">
        <v>21900</v>
      </c>
      <c r="D2732" s="32">
        <v>0</v>
      </c>
    </row>
    <row r="2733" spans="1:4" s="4" customFormat="1" x14ac:dyDescent="0.2">
      <c r="A2733" s="22">
        <v>411400</v>
      </c>
      <c r="B2733" s="23" t="s">
        <v>90</v>
      </c>
      <c r="C2733" s="32">
        <v>27500</v>
      </c>
      <c r="D2733" s="32">
        <v>0</v>
      </c>
    </row>
    <row r="2734" spans="1:4" s="4" customFormat="1" x14ac:dyDescent="0.2">
      <c r="A2734" s="20">
        <v>412000</v>
      </c>
      <c r="B2734" s="25" t="s">
        <v>206</v>
      </c>
      <c r="C2734" s="19">
        <f>SUM(C2735:C2744)</f>
        <v>196500</v>
      </c>
      <c r="D2734" s="19">
        <f>SUM(D2735:D2744)</f>
        <v>0</v>
      </c>
    </row>
    <row r="2735" spans="1:4" s="4" customFormat="1" x14ac:dyDescent="0.2">
      <c r="A2735" s="22">
        <v>412200</v>
      </c>
      <c r="B2735" s="23" t="s">
        <v>215</v>
      </c>
      <c r="C2735" s="32">
        <v>114900</v>
      </c>
      <c r="D2735" s="32">
        <v>0</v>
      </c>
    </row>
    <row r="2736" spans="1:4" s="4" customFormat="1" x14ac:dyDescent="0.2">
      <c r="A2736" s="22">
        <v>412300</v>
      </c>
      <c r="B2736" s="23" t="s">
        <v>92</v>
      </c>
      <c r="C2736" s="32">
        <v>18000</v>
      </c>
      <c r="D2736" s="32">
        <v>0</v>
      </c>
    </row>
    <row r="2737" spans="1:4" s="4" customFormat="1" x14ac:dyDescent="0.2">
      <c r="A2737" s="22">
        <v>412500</v>
      </c>
      <c r="B2737" s="23" t="s">
        <v>94</v>
      </c>
      <c r="C2737" s="32">
        <v>1999.9999999999995</v>
      </c>
      <c r="D2737" s="32">
        <v>0</v>
      </c>
    </row>
    <row r="2738" spans="1:4" s="4" customFormat="1" x14ac:dyDescent="0.2">
      <c r="A2738" s="22">
        <v>412600</v>
      </c>
      <c r="B2738" s="23" t="s">
        <v>216</v>
      </c>
      <c r="C2738" s="32">
        <v>1500</v>
      </c>
      <c r="D2738" s="32">
        <v>0</v>
      </c>
    </row>
    <row r="2739" spans="1:4" s="4" customFormat="1" x14ac:dyDescent="0.2">
      <c r="A2739" s="22">
        <v>412700</v>
      </c>
      <c r="B2739" s="23" t="s">
        <v>203</v>
      </c>
      <c r="C2739" s="32">
        <v>55000</v>
      </c>
      <c r="D2739" s="32">
        <v>0</v>
      </c>
    </row>
    <row r="2740" spans="1:4" s="4" customFormat="1" x14ac:dyDescent="0.2">
      <c r="A2740" s="22">
        <v>412900</v>
      </c>
      <c r="B2740" s="27" t="s">
        <v>526</v>
      </c>
      <c r="C2740" s="32">
        <v>400</v>
      </c>
      <c r="D2740" s="32">
        <v>0</v>
      </c>
    </row>
    <row r="2741" spans="1:4" s="4" customFormat="1" x14ac:dyDescent="0.2">
      <c r="A2741" s="22">
        <v>412900</v>
      </c>
      <c r="B2741" s="27" t="s">
        <v>293</v>
      </c>
      <c r="C2741" s="32">
        <v>0</v>
      </c>
      <c r="D2741" s="32">
        <v>0</v>
      </c>
    </row>
    <row r="2742" spans="1:4" s="4" customFormat="1" x14ac:dyDescent="0.2">
      <c r="A2742" s="22">
        <v>412900</v>
      </c>
      <c r="B2742" s="27" t="s">
        <v>312</v>
      </c>
      <c r="C2742" s="32">
        <v>1400</v>
      </c>
      <c r="D2742" s="32">
        <v>0</v>
      </c>
    </row>
    <row r="2743" spans="1:4" s="4" customFormat="1" x14ac:dyDescent="0.2">
      <c r="A2743" s="22">
        <v>412900</v>
      </c>
      <c r="B2743" s="27" t="s">
        <v>313</v>
      </c>
      <c r="C2743" s="32">
        <v>2000</v>
      </c>
      <c r="D2743" s="32">
        <v>0</v>
      </c>
    </row>
    <row r="2744" spans="1:4" s="4" customFormat="1" x14ac:dyDescent="0.2">
      <c r="A2744" s="22">
        <v>412900</v>
      </c>
      <c r="B2744" s="27" t="s">
        <v>295</v>
      </c>
      <c r="C2744" s="32">
        <v>1300</v>
      </c>
      <c r="D2744" s="32">
        <v>0</v>
      </c>
    </row>
    <row r="2745" spans="1:4" s="29" customFormat="1" x14ac:dyDescent="0.2">
      <c r="A2745" s="20">
        <v>630000</v>
      </c>
      <c r="B2745" s="25" t="s">
        <v>191</v>
      </c>
      <c r="C2745" s="19">
        <f>C2746+C2748</f>
        <v>4100</v>
      </c>
      <c r="D2745" s="19">
        <f>D2746+D2748</f>
        <v>350000</v>
      </c>
    </row>
    <row r="2746" spans="1:4" s="29" customFormat="1" x14ac:dyDescent="0.2">
      <c r="A2746" s="20">
        <v>631000</v>
      </c>
      <c r="B2746" s="25" t="s">
        <v>125</v>
      </c>
      <c r="C2746" s="19">
        <f>0+C2747</f>
        <v>0</v>
      </c>
      <c r="D2746" s="19">
        <f>0+D2747</f>
        <v>350000</v>
      </c>
    </row>
    <row r="2747" spans="1:4" s="4" customFormat="1" x14ac:dyDescent="0.2">
      <c r="A2747" s="30">
        <v>631200</v>
      </c>
      <c r="B2747" s="23" t="s">
        <v>194</v>
      </c>
      <c r="C2747" s="32">
        <v>0</v>
      </c>
      <c r="D2747" s="24">
        <v>350000</v>
      </c>
    </row>
    <row r="2748" spans="1:4" s="29" customFormat="1" x14ac:dyDescent="0.2">
      <c r="A2748" s="20">
        <v>638000</v>
      </c>
      <c r="B2748" s="25" t="s">
        <v>126</v>
      </c>
      <c r="C2748" s="19">
        <f t="shared" ref="C2748" si="385">C2749</f>
        <v>4100</v>
      </c>
      <c r="D2748" s="19">
        <f t="shared" ref="D2748" si="386">D2749</f>
        <v>0</v>
      </c>
    </row>
    <row r="2749" spans="1:4" s="4" customFormat="1" x14ac:dyDescent="0.2">
      <c r="A2749" s="22">
        <v>638100</v>
      </c>
      <c r="B2749" s="23" t="s">
        <v>196</v>
      </c>
      <c r="C2749" s="32">
        <v>4100</v>
      </c>
      <c r="D2749" s="32">
        <v>0</v>
      </c>
    </row>
    <row r="2750" spans="1:4" s="4" customFormat="1" x14ac:dyDescent="0.2">
      <c r="A2750" s="63"/>
      <c r="B2750" s="57" t="s">
        <v>230</v>
      </c>
      <c r="C2750" s="61">
        <f>C2728+0+C2745</f>
        <v>1379300</v>
      </c>
      <c r="D2750" s="61">
        <f>D2728+0+D2745</f>
        <v>350000</v>
      </c>
    </row>
    <row r="2751" spans="1:4" s="4" customFormat="1" x14ac:dyDescent="0.2">
      <c r="A2751" s="40"/>
      <c r="B2751" s="18"/>
      <c r="C2751" s="41"/>
      <c r="D2751" s="41"/>
    </row>
    <row r="2752" spans="1:4" s="4" customFormat="1" x14ac:dyDescent="0.2">
      <c r="A2752" s="17"/>
      <c r="B2752" s="18"/>
      <c r="C2752" s="24"/>
      <c r="D2752" s="24"/>
    </row>
    <row r="2753" spans="1:4" s="4" customFormat="1" x14ac:dyDescent="0.2">
      <c r="A2753" s="22" t="s">
        <v>634</v>
      </c>
      <c r="B2753" s="25"/>
      <c r="C2753" s="24"/>
      <c r="D2753" s="24"/>
    </row>
    <row r="2754" spans="1:4" s="4" customFormat="1" x14ac:dyDescent="0.2">
      <c r="A2754" s="22" t="s">
        <v>243</v>
      </c>
      <c r="B2754" s="25"/>
      <c r="C2754" s="24"/>
      <c r="D2754" s="24"/>
    </row>
    <row r="2755" spans="1:4" s="4" customFormat="1" x14ac:dyDescent="0.2">
      <c r="A2755" s="22" t="s">
        <v>399</v>
      </c>
      <c r="B2755" s="25"/>
      <c r="C2755" s="24"/>
      <c r="D2755" s="24"/>
    </row>
    <row r="2756" spans="1:4" s="4" customFormat="1" x14ac:dyDescent="0.2">
      <c r="A2756" s="22" t="s">
        <v>525</v>
      </c>
      <c r="B2756" s="25"/>
      <c r="C2756" s="24"/>
      <c r="D2756" s="24"/>
    </row>
    <row r="2757" spans="1:4" s="4" customFormat="1" x14ac:dyDescent="0.2">
      <c r="A2757" s="22"/>
      <c r="B2757" s="53"/>
      <c r="C2757" s="41"/>
      <c r="D2757" s="41"/>
    </row>
    <row r="2758" spans="1:4" s="4" customFormat="1" x14ac:dyDescent="0.2">
      <c r="A2758" s="20">
        <v>410000</v>
      </c>
      <c r="B2758" s="21" t="s">
        <v>87</v>
      </c>
      <c r="C2758" s="19">
        <f>C2759+C2764</f>
        <v>1473000</v>
      </c>
      <c r="D2758" s="19">
        <f>D2759+D2764</f>
        <v>0</v>
      </c>
    </row>
    <row r="2759" spans="1:4" s="4" customFormat="1" x14ac:dyDescent="0.2">
      <c r="A2759" s="20">
        <v>411000</v>
      </c>
      <c r="B2759" s="21" t="s">
        <v>201</v>
      </c>
      <c r="C2759" s="19">
        <f>SUM(C2760:C2763)</f>
        <v>1224000</v>
      </c>
      <c r="D2759" s="19">
        <f>SUM(D2760:D2763)</f>
        <v>0</v>
      </c>
    </row>
    <row r="2760" spans="1:4" s="4" customFormat="1" x14ac:dyDescent="0.2">
      <c r="A2760" s="22">
        <v>411100</v>
      </c>
      <c r="B2760" s="23" t="s">
        <v>88</v>
      </c>
      <c r="C2760" s="32">
        <v>1125000</v>
      </c>
      <c r="D2760" s="32">
        <v>0</v>
      </c>
    </row>
    <row r="2761" spans="1:4" s="4" customFormat="1" x14ac:dyDescent="0.2">
      <c r="A2761" s="22">
        <v>411200</v>
      </c>
      <c r="B2761" s="23" t="s">
        <v>214</v>
      </c>
      <c r="C2761" s="32">
        <v>55000</v>
      </c>
      <c r="D2761" s="32">
        <v>0</v>
      </c>
    </row>
    <row r="2762" spans="1:4" s="4" customFormat="1" ht="40.5" x14ac:dyDescent="0.2">
      <c r="A2762" s="22">
        <v>411300</v>
      </c>
      <c r="B2762" s="23" t="s">
        <v>89</v>
      </c>
      <c r="C2762" s="32">
        <v>22000</v>
      </c>
      <c r="D2762" s="32">
        <v>0</v>
      </c>
    </row>
    <row r="2763" spans="1:4" s="4" customFormat="1" x14ac:dyDescent="0.2">
      <c r="A2763" s="22">
        <v>411400</v>
      </c>
      <c r="B2763" s="23" t="s">
        <v>90</v>
      </c>
      <c r="C2763" s="32">
        <v>22000</v>
      </c>
      <c r="D2763" s="32">
        <v>0</v>
      </c>
    </row>
    <row r="2764" spans="1:4" s="4" customFormat="1" x14ac:dyDescent="0.2">
      <c r="A2764" s="20">
        <v>412000</v>
      </c>
      <c r="B2764" s="25" t="s">
        <v>206</v>
      </c>
      <c r="C2764" s="19">
        <f>SUM(C2765:C2774)</f>
        <v>249000</v>
      </c>
      <c r="D2764" s="19">
        <f>SUM(D2765:D2774)</f>
        <v>0</v>
      </c>
    </row>
    <row r="2765" spans="1:4" s="4" customFormat="1" x14ac:dyDescent="0.2">
      <c r="A2765" s="22">
        <v>412200</v>
      </c>
      <c r="B2765" s="23" t="s">
        <v>215</v>
      </c>
      <c r="C2765" s="32">
        <v>135000</v>
      </c>
      <c r="D2765" s="32">
        <v>0</v>
      </c>
    </row>
    <row r="2766" spans="1:4" s="4" customFormat="1" x14ac:dyDescent="0.2">
      <c r="A2766" s="22">
        <v>412300</v>
      </c>
      <c r="B2766" s="23" t="s">
        <v>92</v>
      </c>
      <c r="C2766" s="32">
        <v>25000</v>
      </c>
      <c r="D2766" s="32">
        <v>0</v>
      </c>
    </row>
    <row r="2767" spans="1:4" s="4" customFormat="1" x14ac:dyDescent="0.2">
      <c r="A2767" s="22">
        <v>412500</v>
      </c>
      <c r="B2767" s="23" t="s">
        <v>94</v>
      </c>
      <c r="C2767" s="32">
        <v>4000</v>
      </c>
      <c r="D2767" s="32">
        <v>0</v>
      </c>
    </row>
    <row r="2768" spans="1:4" s="4" customFormat="1" x14ac:dyDescent="0.2">
      <c r="A2768" s="22">
        <v>412600</v>
      </c>
      <c r="B2768" s="23" t="s">
        <v>216</v>
      </c>
      <c r="C2768" s="32">
        <v>6000</v>
      </c>
      <c r="D2768" s="32">
        <v>0</v>
      </c>
    </row>
    <row r="2769" spans="1:4" s="4" customFormat="1" x14ac:dyDescent="0.2">
      <c r="A2769" s="22">
        <v>412700</v>
      </c>
      <c r="B2769" s="23" t="s">
        <v>203</v>
      </c>
      <c r="C2769" s="32">
        <v>72000</v>
      </c>
      <c r="D2769" s="32">
        <v>0</v>
      </c>
    </row>
    <row r="2770" spans="1:4" s="4" customFormat="1" x14ac:dyDescent="0.2">
      <c r="A2770" s="22">
        <v>412900</v>
      </c>
      <c r="B2770" s="23" t="s">
        <v>526</v>
      </c>
      <c r="C2770" s="32">
        <v>1000</v>
      </c>
      <c r="D2770" s="32">
        <v>0</v>
      </c>
    </row>
    <row r="2771" spans="1:4" s="4" customFormat="1" x14ac:dyDescent="0.2">
      <c r="A2771" s="22">
        <v>412900</v>
      </c>
      <c r="B2771" s="23" t="s">
        <v>293</v>
      </c>
      <c r="C2771" s="32">
        <v>0</v>
      </c>
      <c r="D2771" s="32">
        <v>0</v>
      </c>
    </row>
    <row r="2772" spans="1:4" s="4" customFormat="1" x14ac:dyDescent="0.2">
      <c r="A2772" s="22">
        <v>412900</v>
      </c>
      <c r="B2772" s="23" t="s">
        <v>312</v>
      </c>
      <c r="C2772" s="32">
        <v>1000</v>
      </c>
      <c r="D2772" s="32">
        <v>0</v>
      </c>
    </row>
    <row r="2773" spans="1:4" s="4" customFormat="1" x14ac:dyDescent="0.2">
      <c r="A2773" s="22">
        <v>412900</v>
      </c>
      <c r="B2773" s="27" t="s">
        <v>313</v>
      </c>
      <c r="C2773" s="32">
        <v>3000</v>
      </c>
      <c r="D2773" s="32">
        <v>0</v>
      </c>
    </row>
    <row r="2774" spans="1:4" s="4" customFormat="1" x14ac:dyDescent="0.2">
      <c r="A2774" s="22">
        <v>412900</v>
      </c>
      <c r="B2774" s="27" t="s">
        <v>295</v>
      </c>
      <c r="C2774" s="32">
        <v>2000</v>
      </c>
      <c r="D2774" s="32">
        <v>0</v>
      </c>
    </row>
    <row r="2775" spans="1:4" s="29" customFormat="1" x14ac:dyDescent="0.2">
      <c r="A2775" s="20">
        <v>510000</v>
      </c>
      <c r="B2775" s="25" t="s">
        <v>152</v>
      </c>
      <c r="C2775" s="19">
        <f t="shared" ref="C2775" si="387">C2776</f>
        <v>10000</v>
      </c>
      <c r="D2775" s="19">
        <f t="shared" ref="D2775" si="388">D2776</f>
        <v>0</v>
      </c>
    </row>
    <row r="2776" spans="1:4" s="29" customFormat="1" x14ac:dyDescent="0.2">
      <c r="A2776" s="20">
        <v>511000</v>
      </c>
      <c r="B2776" s="25" t="s">
        <v>153</v>
      </c>
      <c r="C2776" s="19">
        <f>C2778+C2777</f>
        <v>10000</v>
      </c>
      <c r="D2776" s="19">
        <f>D2778+D2777</f>
        <v>0</v>
      </c>
    </row>
    <row r="2777" spans="1:4" s="4" customFormat="1" x14ac:dyDescent="0.2">
      <c r="A2777" s="22">
        <v>511200</v>
      </c>
      <c r="B2777" s="23" t="s">
        <v>155</v>
      </c>
      <c r="C2777" s="32">
        <v>5000</v>
      </c>
      <c r="D2777" s="32">
        <v>0</v>
      </c>
    </row>
    <row r="2778" spans="1:4" s="4" customFormat="1" x14ac:dyDescent="0.2">
      <c r="A2778" s="22">
        <v>511300</v>
      </c>
      <c r="B2778" s="23" t="s">
        <v>156</v>
      </c>
      <c r="C2778" s="32">
        <v>5000</v>
      </c>
      <c r="D2778" s="32">
        <v>0</v>
      </c>
    </row>
    <row r="2779" spans="1:4" s="29" customFormat="1" x14ac:dyDescent="0.2">
      <c r="A2779" s="20">
        <v>630000</v>
      </c>
      <c r="B2779" s="25" t="s">
        <v>191</v>
      </c>
      <c r="C2779" s="19">
        <f>C2780+C2782</f>
        <v>60000</v>
      </c>
      <c r="D2779" s="19">
        <f>D2780+D2782</f>
        <v>800000</v>
      </c>
    </row>
    <row r="2780" spans="1:4" s="29" customFormat="1" x14ac:dyDescent="0.2">
      <c r="A2780" s="20">
        <v>631000</v>
      </c>
      <c r="B2780" s="25" t="s">
        <v>125</v>
      </c>
      <c r="C2780" s="19">
        <f>0+C2781</f>
        <v>0</v>
      </c>
      <c r="D2780" s="19">
        <f>0+D2781</f>
        <v>800000</v>
      </c>
    </row>
    <row r="2781" spans="1:4" s="4" customFormat="1" x14ac:dyDescent="0.2">
      <c r="A2781" s="30">
        <v>631200</v>
      </c>
      <c r="B2781" s="23" t="s">
        <v>194</v>
      </c>
      <c r="C2781" s="32">
        <v>0</v>
      </c>
      <c r="D2781" s="24">
        <v>800000</v>
      </c>
    </row>
    <row r="2782" spans="1:4" s="29" customFormat="1" x14ac:dyDescent="0.2">
      <c r="A2782" s="20">
        <v>638000</v>
      </c>
      <c r="B2782" s="25" t="s">
        <v>126</v>
      </c>
      <c r="C2782" s="19">
        <f t="shared" ref="C2782" si="389">C2783</f>
        <v>60000</v>
      </c>
      <c r="D2782" s="19">
        <f t="shared" ref="D2782" si="390">D2783</f>
        <v>0</v>
      </c>
    </row>
    <row r="2783" spans="1:4" s="4" customFormat="1" x14ac:dyDescent="0.2">
      <c r="A2783" s="22">
        <v>638100</v>
      </c>
      <c r="B2783" s="23" t="s">
        <v>196</v>
      </c>
      <c r="C2783" s="32">
        <v>60000</v>
      </c>
      <c r="D2783" s="32">
        <v>0</v>
      </c>
    </row>
    <row r="2784" spans="1:4" s="4" customFormat="1" x14ac:dyDescent="0.2">
      <c r="A2784" s="63"/>
      <c r="B2784" s="57" t="s">
        <v>230</v>
      </c>
      <c r="C2784" s="61">
        <f>C2758+C2775+C2779</f>
        <v>1543000</v>
      </c>
      <c r="D2784" s="61">
        <f>D2758+D2775+D2779</f>
        <v>800000</v>
      </c>
    </row>
    <row r="2785" spans="1:4" s="4" customFormat="1" x14ac:dyDescent="0.2">
      <c r="A2785" s="40"/>
      <c r="B2785" s="18"/>
      <c r="C2785" s="41"/>
      <c r="D2785" s="41"/>
    </row>
    <row r="2786" spans="1:4" s="4" customFormat="1" x14ac:dyDescent="0.2">
      <c r="A2786" s="17"/>
      <c r="B2786" s="18"/>
      <c r="C2786" s="24"/>
      <c r="D2786" s="24"/>
    </row>
    <row r="2787" spans="1:4" s="4" customFormat="1" x14ac:dyDescent="0.2">
      <c r="A2787" s="22" t="s">
        <v>635</v>
      </c>
      <c r="B2787" s="25"/>
      <c r="C2787" s="24"/>
      <c r="D2787" s="24"/>
    </row>
    <row r="2788" spans="1:4" s="4" customFormat="1" x14ac:dyDescent="0.2">
      <c r="A2788" s="22" t="s">
        <v>243</v>
      </c>
      <c r="B2788" s="25"/>
      <c r="C2788" s="24"/>
      <c r="D2788" s="24"/>
    </row>
    <row r="2789" spans="1:4" s="4" customFormat="1" x14ac:dyDescent="0.2">
      <c r="A2789" s="22" t="s">
        <v>400</v>
      </c>
      <c r="B2789" s="25"/>
      <c r="C2789" s="24"/>
      <c r="D2789" s="24"/>
    </row>
    <row r="2790" spans="1:4" s="4" customFormat="1" x14ac:dyDescent="0.2">
      <c r="A2790" s="22" t="s">
        <v>525</v>
      </c>
      <c r="B2790" s="25"/>
      <c r="C2790" s="24"/>
      <c r="D2790" s="24"/>
    </row>
    <row r="2791" spans="1:4" s="4" customFormat="1" x14ac:dyDescent="0.2">
      <c r="A2791" s="22"/>
      <c r="B2791" s="53"/>
      <c r="C2791" s="41"/>
      <c r="D2791" s="41"/>
    </row>
    <row r="2792" spans="1:4" s="4" customFormat="1" x14ac:dyDescent="0.2">
      <c r="A2792" s="20">
        <v>410000</v>
      </c>
      <c r="B2792" s="21" t="s">
        <v>87</v>
      </c>
      <c r="C2792" s="19">
        <f>C2793+C2798</f>
        <v>2969699.9999999967</v>
      </c>
      <c r="D2792" s="19">
        <f>D2793+D2798</f>
        <v>0</v>
      </c>
    </row>
    <row r="2793" spans="1:4" s="4" customFormat="1" x14ac:dyDescent="0.2">
      <c r="A2793" s="20">
        <v>411000</v>
      </c>
      <c r="B2793" s="21" t="s">
        <v>201</v>
      </c>
      <c r="C2793" s="19">
        <f>SUM(C2794:C2797)</f>
        <v>2282699.9999999967</v>
      </c>
      <c r="D2793" s="19">
        <f>SUM(D2794:D2797)</f>
        <v>0</v>
      </c>
    </row>
    <row r="2794" spans="1:4" s="4" customFormat="1" x14ac:dyDescent="0.2">
      <c r="A2794" s="22">
        <v>411100</v>
      </c>
      <c r="B2794" s="23" t="s">
        <v>88</v>
      </c>
      <c r="C2794" s="32">
        <v>2088699.9999999967</v>
      </c>
      <c r="D2794" s="32">
        <v>0</v>
      </c>
    </row>
    <row r="2795" spans="1:4" s="4" customFormat="1" x14ac:dyDescent="0.2">
      <c r="A2795" s="22">
        <v>411200</v>
      </c>
      <c r="B2795" s="23" t="s">
        <v>214</v>
      </c>
      <c r="C2795" s="32">
        <v>123400</v>
      </c>
      <c r="D2795" s="32">
        <v>0</v>
      </c>
    </row>
    <row r="2796" spans="1:4" s="4" customFormat="1" ht="40.5" x14ac:dyDescent="0.2">
      <c r="A2796" s="22">
        <v>411300</v>
      </c>
      <c r="B2796" s="23" t="s">
        <v>89</v>
      </c>
      <c r="C2796" s="32">
        <v>48000</v>
      </c>
      <c r="D2796" s="32">
        <v>0</v>
      </c>
    </row>
    <row r="2797" spans="1:4" s="4" customFormat="1" x14ac:dyDescent="0.2">
      <c r="A2797" s="22">
        <v>411400</v>
      </c>
      <c r="B2797" s="23" t="s">
        <v>90</v>
      </c>
      <c r="C2797" s="32">
        <v>22600</v>
      </c>
      <c r="D2797" s="32">
        <v>0</v>
      </c>
    </row>
    <row r="2798" spans="1:4" s="4" customFormat="1" x14ac:dyDescent="0.2">
      <c r="A2798" s="20">
        <v>412000</v>
      </c>
      <c r="B2798" s="25" t="s">
        <v>206</v>
      </c>
      <c r="C2798" s="19">
        <f>SUM(C2799:C2808)</f>
        <v>687000</v>
      </c>
      <c r="D2798" s="19">
        <f>SUM(D2799:D2808)</f>
        <v>0</v>
      </c>
    </row>
    <row r="2799" spans="1:4" s="4" customFormat="1" x14ac:dyDescent="0.2">
      <c r="A2799" s="30">
        <v>412100</v>
      </c>
      <c r="B2799" s="23" t="s">
        <v>91</v>
      </c>
      <c r="C2799" s="32">
        <v>68200</v>
      </c>
      <c r="D2799" s="32">
        <v>0</v>
      </c>
    </row>
    <row r="2800" spans="1:4" s="4" customFormat="1" x14ac:dyDescent="0.2">
      <c r="A2800" s="22">
        <v>412200</v>
      </c>
      <c r="B2800" s="23" t="s">
        <v>215</v>
      </c>
      <c r="C2800" s="32">
        <v>465000</v>
      </c>
      <c r="D2800" s="32">
        <v>0</v>
      </c>
    </row>
    <row r="2801" spans="1:4" s="4" customFormat="1" x14ac:dyDescent="0.2">
      <c r="A2801" s="22">
        <v>412300</v>
      </c>
      <c r="B2801" s="23" t="s">
        <v>92</v>
      </c>
      <c r="C2801" s="32">
        <v>30000</v>
      </c>
      <c r="D2801" s="32">
        <v>0</v>
      </c>
    </row>
    <row r="2802" spans="1:4" s="4" customFormat="1" x14ac:dyDescent="0.2">
      <c r="A2802" s="22">
        <v>412500</v>
      </c>
      <c r="B2802" s="23" t="s">
        <v>94</v>
      </c>
      <c r="C2802" s="32">
        <v>8000</v>
      </c>
      <c r="D2802" s="32">
        <v>0</v>
      </c>
    </row>
    <row r="2803" spans="1:4" s="4" customFormat="1" x14ac:dyDescent="0.2">
      <c r="A2803" s="22">
        <v>412600</v>
      </c>
      <c r="B2803" s="23" t="s">
        <v>216</v>
      </c>
      <c r="C2803" s="32">
        <v>4899.9999999999991</v>
      </c>
      <c r="D2803" s="32">
        <v>0</v>
      </c>
    </row>
    <row r="2804" spans="1:4" s="4" customFormat="1" x14ac:dyDescent="0.2">
      <c r="A2804" s="22">
        <v>412700</v>
      </c>
      <c r="B2804" s="23" t="s">
        <v>203</v>
      </c>
      <c r="C2804" s="32">
        <v>99000</v>
      </c>
      <c r="D2804" s="32">
        <v>0</v>
      </c>
    </row>
    <row r="2805" spans="1:4" s="4" customFormat="1" x14ac:dyDescent="0.2">
      <c r="A2805" s="22">
        <v>412900</v>
      </c>
      <c r="B2805" s="23" t="s">
        <v>526</v>
      </c>
      <c r="C2805" s="32">
        <v>1000</v>
      </c>
      <c r="D2805" s="32">
        <v>0</v>
      </c>
    </row>
    <row r="2806" spans="1:4" s="4" customFormat="1" x14ac:dyDescent="0.2">
      <c r="A2806" s="22">
        <v>412900</v>
      </c>
      <c r="B2806" s="23" t="s">
        <v>293</v>
      </c>
      <c r="C2806" s="32">
        <v>6799.9999999999991</v>
      </c>
      <c r="D2806" s="32">
        <v>0</v>
      </c>
    </row>
    <row r="2807" spans="1:4" s="4" customFormat="1" x14ac:dyDescent="0.2">
      <c r="A2807" s="22">
        <v>412900</v>
      </c>
      <c r="B2807" s="27" t="s">
        <v>312</v>
      </c>
      <c r="C2807" s="32">
        <v>300</v>
      </c>
      <c r="D2807" s="32">
        <v>0</v>
      </c>
    </row>
    <row r="2808" spans="1:4" s="4" customFormat="1" x14ac:dyDescent="0.2">
      <c r="A2808" s="22">
        <v>412900</v>
      </c>
      <c r="B2808" s="23" t="s">
        <v>313</v>
      </c>
      <c r="C2808" s="32">
        <v>3800</v>
      </c>
      <c r="D2808" s="32">
        <v>0</v>
      </c>
    </row>
    <row r="2809" spans="1:4" s="4" customFormat="1" x14ac:dyDescent="0.2">
      <c r="A2809" s="20">
        <v>510000</v>
      </c>
      <c r="B2809" s="25" t="s">
        <v>152</v>
      </c>
      <c r="C2809" s="19">
        <f t="shared" ref="C2809" si="391">C2810</f>
        <v>2000</v>
      </c>
      <c r="D2809" s="19">
        <f t="shared" ref="D2809" si="392">D2810</f>
        <v>0</v>
      </c>
    </row>
    <row r="2810" spans="1:4" s="4" customFormat="1" x14ac:dyDescent="0.2">
      <c r="A2810" s="20">
        <v>511000</v>
      </c>
      <c r="B2810" s="25" t="s">
        <v>153</v>
      </c>
      <c r="C2810" s="19">
        <f>SUM(C2811:C2811)</f>
        <v>2000</v>
      </c>
      <c r="D2810" s="19">
        <f>SUM(D2811:D2811)</f>
        <v>0</v>
      </c>
    </row>
    <row r="2811" spans="1:4" s="4" customFormat="1" x14ac:dyDescent="0.2">
      <c r="A2811" s="22">
        <v>511300</v>
      </c>
      <c r="B2811" s="23" t="s">
        <v>156</v>
      </c>
      <c r="C2811" s="32">
        <v>2000</v>
      </c>
      <c r="D2811" s="32">
        <v>0</v>
      </c>
    </row>
    <row r="2812" spans="1:4" s="29" customFormat="1" x14ac:dyDescent="0.2">
      <c r="A2812" s="20">
        <v>630000</v>
      </c>
      <c r="B2812" s="25" t="s">
        <v>191</v>
      </c>
      <c r="C2812" s="19">
        <f>C2813+C2815</f>
        <v>39400</v>
      </c>
      <c r="D2812" s="19">
        <f>D2813+D2815</f>
        <v>900000</v>
      </c>
    </row>
    <row r="2813" spans="1:4" s="29" customFormat="1" x14ac:dyDescent="0.2">
      <c r="A2813" s="20">
        <v>631000</v>
      </c>
      <c r="B2813" s="25" t="s">
        <v>125</v>
      </c>
      <c r="C2813" s="19">
        <f>0+C2814</f>
        <v>0</v>
      </c>
      <c r="D2813" s="19">
        <f>0+D2814</f>
        <v>900000</v>
      </c>
    </row>
    <row r="2814" spans="1:4" s="4" customFormat="1" x14ac:dyDescent="0.2">
      <c r="A2814" s="30">
        <v>631200</v>
      </c>
      <c r="B2814" s="23" t="s">
        <v>194</v>
      </c>
      <c r="C2814" s="32">
        <v>0</v>
      </c>
      <c r="D2814" s="24">
        <v>900000</v>
      </c>
    </row>
    <row r="2815" spans="1:4" s="29" customFormat="1" x14ac:dyDescent="0.2">
      <c r="A2815" s="20">
        <v>638000</v>
      </c>
      <c r="B2815" s="25" t="s">
        <v>126</v>
      </c>
      <c r="C2815" s="19">
        <f t="shared" ref="C2815" si="393">C2816</f>
        <v>39400</v>
      </c>
      <c r="D2815" s="19">
        <f t="shared" ref="D2815" si="394">D2816</f>
        <v>0</v>
      </c>
    </row>
    <row r="2816" spans="1:4" s="4" customFormat="1" x14ac:dyDescent="0.2">
      <c r="A2816" s="22">
        <v>638100</v>
      </c>
      <c r="B2816" s="23" t="s">
        <v>196</v>
      </c>
      <c r="C2816" s="32">
        <v>39400</v>
      </c>
      <c r="D2816" s="32">
        <v>0</v>
      </c>
    </row>
    <row r="2817" spans="1:4" s="4" customFormat="1" x14ac:dyDescent="0.2">
      <c r="A2817" s="63"/>
      <c r="B2817" s="57" t="s">
        <v>230</v>
      </c>
      <c r="C2817" s="61">
        <f>C2792+C2809+C2812</f>
        <v>3011099.9999999967</v>
      </c>
      <c r="D2817" s="61">
        <f>D2792+D2809+D2812</f>
        <v>900000</v>
      </c>
    </row>
    <row r="2818" spans="1:4" s="4" customFormat="1" x14ac:dyDescent="0.2">
      <c r="A2818" s="40"/>
      <c r="B2818" s="18"/>
      <c r="C2818" s="41"/>
      <c r="D2818" s="41"/>
    </row>
    <row r="2819" spans="1:4" s="4" customFormat="1" x14ac:dyDescent="0.2">
      <c r="A2819" s="17"/>
      <c r="B2819" s="18"/>
      <c r="C2819" s="24"/>
      <c r="D2819" s="24"/>
    </row>
    <row r="2820" spans="1:4" s="4" customFormat="1" x14ac:dyDescent="0.2">
      <c r="A2820" s="22" t="s">
        <v>636</v>
      </c>
      <c r="B2820" s="25"/>
      <c r="C2820" s="24"/>
      <c r="D2820" s="24"/>
    </row>
    <row r="2821" spans="1:4" s="4" customFormat="1" x14ac:dyDescent="0.2">
      <c r="A2821" s="22" t="s">
        <v>243</v>
      </c>
      <c r="B2821" s="25"/>
      <c r="C2821" s="24"/>
      <c r="D2821" s="24"/>
    </row>
    <row r="2822" spans="1:4" s="4" customFormat="1" x14ac:dyDescent="0.2">
      <c r="A2822" s="22" t="s">
        <v>401</v>
      </c>
      <c r="B2822" s="25"/>
      <c r="C2822" s="24"/>
      <c r="D2822" s="24"/>
    </row>
    <row r="2823" spans="1:4" s="4" customFormat="1" x14ac:dyDescent="0.2">
      <c r="A2823" s="22" t="s">
        <v>525</v>
      </c>
      <c r="B2823" s="25"/>
      <c r="C2823" s="24"/>
      <c r="D2823" s="24"/>
    </row>
    <row r="2824" spans="1:4" s="4" customFormat="1" x14ac:dyDescent="0.2">
      <c r="A2824" s="22"/>
      <c r="B2824" s="53"/>
      <c r="C2824" s="41"/>
      <c r="D2824" s="41"/>
    </row>
    <row r="2825" spans="1:4" s="4" customFormat="1" x14ac:dyDescent="0.2">
      <c r="A2825" s="20">
        <v>410000</v>
      </c>
      <c r="B2825" s="21" t="s">
        <v>87</v>
      </c>
      <c r="C2825" s="19">
        <f>C2826+C2831+0</f>
        <v>1019100</v>
      </c>
      <c r="D2825" s="19">
        <f>D2826+D2831+0</f>
        <v>0</v>
      </c>
    </row>
    <row r="2826" spans="1:4" s="4" customFormat="1" x14ac:dyDescent="0.2">
      <c r="A2826" s="20">
        <v>411000</v>
      </c>
      <c r="B2826" s="21" t="s">
        <v>201</v>
      </c>
      <c r="C2826" s="19">
        <f>SUM(C2827:C2830)</f>
        <v>860300</v>
      </c>
      <c r="D2826" s="19">
        <f>SUM(D2827:D2830)</f>
        <v>0</v>
      </c>
    </row>
    <row r="2827" spans="1:4" s="4" customFormat="1" x14ac:dyDescent="0.2">
      <c r="A2827" s="22">
        <v>411100</v>
      </c>
      <c r="B2827" s="23" t="s">
        <v>88</v>
      </c>
      <c r="C2827" s="32">
        <v>742100</v>
      </c>
      <c r="D2827" s="32">
        <v>0</v>
      </c>
    </row>
    <row r="2828" spans="1:4" s="4" customFormat="1" x14ac:dyDescent="0.2">
      <c r="A2828" s="22">
        <v>411200</v>
      </c>
      <c r="B2828" s="23" t="s">
        <v>214</v>
      </c>
      <c r="C2828" s="32">
        <v>39999.999999999993</v>
      </c>
      <c r="D2828" s="32">
        <v>0</v>
      </c>
    </row>
    <row r="2829" spans="1:4" s="4" customFormat="1" ht="40.5" x14ac:dyDescent="0.2">
      <c r="A2829" s="22">
        <v>411300</v>
      </c>
      <c r="B2829" s="23" t="s">
        <v>89</v>
      </c>
      <c r="C2829" s="32">
        <v>51000</v>
      </c>
      <c r="D2829" s="32">
        <v>0</v>
      </c>
    </row>
    <row r="2830" spans="1:4" s="4" customFormat="1" x14ac:dyDescent="0.2">
      <c r="A2830" s="22">
        <v>411400</v>
      </c>
      <c r="B2830" s="23" t="s">
        <v>90</v>
      </c>
      <c r="C2830" s="32">
        <v>27200</v>
      </c>
      <c r="D2830" s="32">
        <v>0</v>
      </c>
    </row>
    <row r="2831" spans="1:4" s="4" customFormat="1" x14ac:dyDescent="0.2">
      <c r="A2831" s="20">
        <v>412000</v>
      </c>
      <c r="B2831" s="25" t="s">
        <v>206</v>
      </c>
      <c r="C2831" s="19">
        <f>SUM(C2832:C2840)</f>
        <v>158800</v>
      </c>
      <c r="D2831" s="19">
        <f>SUM(D2832:D2840)</f>
        <v>0</v>
      </c>
    </row>
    <row r="2832" spans="1:4" s="4" customFormat="1" x14ac:dyDescent="0.2">
      <c r="A2832" s="22">
        <v>412200</v>
      </c>
      <c r="B2832" s="23" t="s">
        <v>215</v>
      </c>
      <c r="C2832" s="32">
        <v>88200</v>
      </c>
      <c r="D2832" s="32">
        <v>0</v>
      </c>
    </row>
    <row r="2833" spans="1:4" s="4" customFormat="1" x14ac:dyDescent="0.2">
      <c r="A2833" s="22">
        <v>412300</v>
      </c>
      <c r="B2833" s="23" t="s">
        <v>92</v>
      </c>
      <c r="C2833" s="32">
        <v>14000</v>
      </c>
      <c r="D2833" s="32">
        <v>0</v>
      </c>
    </row>
    <row r="2834" spans="1:4" s="4" customFormat="1" x14ac:dyDescent="0.2">
      <c r="A2834" s="22">
        <v>412500</v>
      </c>
      <c r="B2834" s="23" t="s">
        <v>94</v>
      </c>
      <c r="C2834" s="32">
        <v>3500</v>
      </c>
      <c r="D2834" s="32">
        <v>0</v>
      </c>
    </row>
    <row r="2835" spans="1:4" s="4" customFormat="1" x14ac:dyDescent="0.2">
      <c r="A2835" s="22">
        <v>412600</v>
      </c>
      <c r="B2835" s="23" t="s">
        <v>216</v>
      </c>
      <c r="C2835" s="32">
        <v>6000</v>
      </c>
      <c r="D2835" s="32">
        <v>0</v>
      </c>
    </row>
    <row r="2836" spans="1:4" s="4" customFormat="1" x14ac:dyDescent="0.2">
      <c r="A2836" s="22">
        <v>412700</v>
      </c>
      <c r="B2836" s="23" t="s">
        <v>203</v>
      </c>
      <c r="C2836" s="32">
        <v>40000</v>
      </c>
      <c r="D2836" s="32">
        <v>0</v>
      </c>
    </row>
    <row r="2837" spans="1:4" s="4" customFormat="1" x14ac:dyDescent="0.2">
      <c r="A2837" s="22">
        <v>412900</v>
      </c>
      <c r="B2837" s="23" t="s">
        <v>293</v>
      </c>
      <c r="C2837" s="32">
        <v>1000</v>
      </c>
      <c r="D2837" s="32">
        <v>0</v>
      </c>
    </row>
    <row r="2838" spans="1:4" s="4" customFormat="1" x14ac:dyDescent="0.2">
      <c r="A2838" s="22">
        <v>412900</v>
      </c>
      <c r="B2838" s="27" t="s">
        <v>312</v>
      </c>
      <c r="C2838" s="32">
        <v>600</v>
      </c>
      <c r="D2838" s="32">
        <v>0</v>
      </c>
    </row>
    <row r="2839" spans="1:4" s="4" customFormat="1" x14ac:dyDescent="0.2">
      <c r="A2839" s="22">
        <v>412900</v>
      </c>
      <c r="B2839" s="23" t="s">
        <v>313</v>
      </c>
      <c r="C2839" s="32">
        <v>2000</v>
      </c>
      <c r="D2839" s="32">
        <v>0</v>
      </c>
    </row>
    <row r="2840" spans="1:4" s="4" customFormat="1" x14ac:dyDescent="0.2">
      <c r="A2840" s="22">
        <v>412900</v>
      </c>
      <c r="B2840" s="23" t="s">
        <v>295</v>
      </c>
      <c r="C2840" s="32">
        <v>3500</v>
      </c>
      <c r="D2840" s="32">
        <v>0</v>
      </c>
    </row>
    <row r="2841" spans="1:4" s="4" customFormat="1" x14ac:dyDescent="0.2">
      <c r="A2841" s="20">
        <v>510000</v>
      </c>
      <c r="B2841" s="25" t="s">
        <v>152</v>
      </c>
      <c r="C2841" s="19">
        <f>C2842+C2845+0</f>
        <v>26000</v>
      </c>
      <c r="D2841" s="19">
        <f>D2842+D2845+0</f>
        <v>0</v>
      </c>
    </row>
    <row r="2842" spans="1:4" s="4" customFormat="1" x14ac:dyDescent="0.2">
      <c r="A2842" s="20">
        <v>511000</v>
      </c>
      <c r="B2842" s="25" t="s">
        <v>153</v>
      </c>
      <c r="C2842" s="19">
        <f>SUM(C2843:C2844)</f>
        <v>25000</v>
      </c>
      <c r="D2842" s="19">
        <f>SUM(D2843:D2844)</f>
        <v>0</v>
      </c>
    </row>
    <row r="2843" spans="1:4" s="4" customFormat="1" x14ac:dyDescent="0.2">
      <c r="A2843" s="22">
        <v>511200</v>
      </c>
      <c r="B2843" s="23" t="s">
        <v>155</v>
      </c>
      <c r="C2843" s="32">
        <v>20000</v>
      </c>
      <c r="D2843" s="32">
        <v>0</v>
      </c>
    </row>
    <row r="2844" spans="1:4" s="4" customFormat="1" x14ac:dyDescent="0.2">
      <c r="A2844" s="22">
        <v>511300</v>
      </c>
      <c r="B2844" s="23" t="s">
        <v>156</v>
      </c>
      <c r="C2844" s="32">
        <v>5000</v>
      </c>
      <c r="D2844" s="32">
        <v>0</v>
      </c>
    </row>
    <row r="2845" spans="1:4" s="29" customFormat="1" x14ac:dyDescent="0.2">
      <c r="A2845" s="20">
        <v>516000</v>
      </c>
      <c r="B2845" s="25" t="s">
        <v>163</v>
      </c>
      <c r="C2845" s="19">
        <f t="shared" ref="C2845" si="395">C2846</f>
        <v>1000</v>
      </c>
      <c r="D2845" s="19">
        <f t="shared" ref="D2845" si="396">D2846</f>
        <v>0</v>
      </c>
    </row>
    <row r="2846" spans="1:4" s="4" customFormat="1" x14ac:dyDescent="0.2">
      <c r="A2846" s="22">
        <v>516100</v>
      </c>
      <c r="B2846" s="23" t="s">
        <v>163</v>
      </c>
      <c r="C2846" s="32">
        <v>1000</v>
      </c>
      <c r="D2846" s="32">
        <v>0</v>
      </c>
    </row>
    <row r="2847" spans="1:4" s="29" customFormat="1" x14ac:dyDescent="0.2">
      <c r="A2847" s="20">
        <v>630000</v>
      </c>
      <c r="B2847" s="25" t="s">
        <v>191</v>
      </c>
      <c r="C2847" s="19">
        <f>C2848+C2850</f>
        <v>66100</v>
      </c>
      <c r="D2847" s="19">
        <f>D2848+D2850</f>
        <v>150000</v>
      </c>
    </row>
    <row r="2848" spans="1:4" s="29" customFormat="1" x14ac:dyDescent="0.2">
      <c r="A2848" s="20">
        <v>631000</v>
      </c>
      <c r="B2848" s="25" t="s">
        <v>125</v>
      </c>
      <c r="C2848" s="19">
        <f>0+C2849</f>
        <v>0</v>
      </c>
      <c r="D2848" s="19">
        <f>0+D2849</f>
        <v>150000</v>
      </c>
    </row>
    <row r="2849" spans="1:4" s="4" customFormat="1" x14ac:dyDescent="0.2">
      <c r="A2849" s="30">
        <v>631200</v>
      </c>
      <c r="B2849" s="23" t="s">
        <v>194</v>
      </c>
      <c r="C2849" s="32">
        <v>0</v>
      </c>
      <c r="D2849" s="24">
        <v>150000</v>
      </c>
    </row>
    <row r="2850" spans="1:4" s="29" customFormat="1" x14ac:dyDescent="0.2">
      <c r="A2850" s="20">
        <v>638000</v>
      </c>
      <c r="B2850" s="25" t="s">
        <v>126</v>
      </c>
      <c r="C2850" s="19">
        <f t="shared" ref="C2850" si="397">C2851</f>
        <v>66100</v>
      </c>
      <c r="D2850" s="19">
        <f t="shared" ref="D2850" si="398">D2851</f>
        <v>0</v>
      </c>
    </row>
    <row r="2851" spans="1:4" s="4" customFormat="1" x14ac:dyDescent="0.2">
      <c r="A2851" s="22">
        <v>638100</v>
      </c>
      <c r="B2851" s="23" t="s">
        <v>196</v>
      </c>
      <c r="C2851" s="32">
        <v>66100</v>
      </c>
      <c r="D2851" s="32">
        <v>0</v>
      </c>
    </row>
    <row r="2852" spans="1:4" s="4" customFormat="1" x14ac:dyDescent="0.2">
      <c r="A2852" s="63"/>
      <c r="B2852" s="57" t="s">
        <v>230</v>
      </c>
      <c r="C2852" s="61">
        <f>C2825+C2841+C2847</f>
        <v>1111200</v>
      </c>
      <c r="D2852" s="61">
        <f>D2825+D2841+D2847</f>
        <v>150000</v>
      </c>
    </row>
    <row r="2853" spans="1:4" s="4" customFormat="1" x14ac:dyDescent="0.2">
      <c r="A2853" s="40"/>
      <c r="B2853" s="18"/>
      <c r="C2853" s="41"/>
      <c r="D2853" s="41"/>
    </row>
    <row r="2854" spans="1:4" s="4" customFormat="1" x14ac:dyDescent="0.2">
      <c r="A2854" s="17"/>
      <c r="B2854" s="18"/>
      <c r="C2854" s="24"/>
      <c r="D2854" s="24"/>
    </row>
    <row r="2855" spans="1:4" s="4" customFormat="1" x14ac:dyDescent="0.2">
      <c r="A2855" s="22" t="s">
        <v>637</v>
      </c>
      <c r="B2855" s="25"/>
      <c r="C2855" s="24"/>
      <c r="D2855" s="24"/>
    </row>
    <row r="2856" spans="1:4" s="4" customFormat="1" x14ac:dyDescent="0.2">
      <c r="A2856" s="22" t="s">
        <v>243</v>
      </c>
      <c r="B2856" s="25"/>
      <c r="C2856" s="24"/>
      <c r="D2856" s="24"/>
    </row>
    <row r="2857" spans="1:4" s="4" customFormat="1" x14ac:dyDescent="0.2">
      <c r="A2857" s="22" t="s">
        <v>402</v>
      </c>
      <c r="B2857" s="25"/>
      <c r="C2857" s="24"/>
      <c r="D2857" s="24"/>
    </row>
    <row r="2858" spans="1:4" s="4" customFormat="1" x14ac:dyDescent="0.2">
      <c r="A2858" s="22" t="s">
        <v>525</v>
      </c>
      <c r="B2858" s="25"/>
      <c r="C2858" s="24"/>
      <c r="D2858" s="24"/>
    </row>
    <row r="2859" spans="1:4" s="4" customFormat="1" x14ac:dyDescent="0.2">
      <c r="A2859" s="22"/>
      <c r="B2859" s="53"/>
      <c r="C2859" s="41"/>
      <c r="D2859" s="41"/>
    </row>
    <row r="2860" spans="1:4" s="4" customFormat="1" x14ac:dyDescent="0.2">
      <c r="A2860" s="20">
        <v>410000</v>
      </c>
      <c r="B2860" s="21" t="s">
        <v>87</v>
      </c>
      <c r="C2860" s="19">
        <f>C2861+C2866</f>
        <v>1177300</v>
      </c>
      <c r="D2860" s="19">
        <f>D2861+D2866</f>
        <v>0</v>
      </c>
    </row>
    <row r="2861" spans="1:4" s="4" customFormat="1" x14ac:dyDescent="0.2">
      <c r="A2861" s="20">
        <v>411000</v>
      </c>
      <c r="B2861" s="21" t="s">
        <v>201</v>
      </c>
      <c r="C2861" s="19">
        <f>SUM(C2862:C2865)</f>
        <v>963600</v>
      </c>
      <c r="D2861" s="19">
        <f>SUM(D2862:D2865)</f>
        <v>0</v>
      </c>
    </row>
    <row r="2862" spans="1:4" s="4" customFormat="1" x14ac:dyDescent="0.2">
      <c r="A2862" s="22">
        <v>411100</v>
      </c>
      <c r="B2862" s="23" t="s">
        <v>88</v>
      </c>
      <c r="C2862" s="32">
        <v>885000</v>
      </c>
      <c r="D2862" s="32">
        <v>0</v>
      </c>
    </row>
    <row r="2863" spans="1:4" s="4" customFormat="1" x14ac:dyDescent="0.2">
      <c r="A2863" s="22">
        <v>411200</v>
      </c>
      <c r="B2863" s="23" t="s">
        <v>214</v>
      </c>
      <c r="C2863" s="32">
        <v>38200</v>
      </c>
      <c r="D2863" s="32">
        <v>0</v>
      </c>
    </row>
    <row r="2864" spans="1:4" s="4" customFormat="1" ht="40.5" x14ac:dyDescent="0.2">
      <c r="A2864" s="22">
        <v>411300</v>
      </c>
      <c r="B2864" s="23" t="s">
        <v>89</v>
      </c>
      <c r="C2864" s="32">
        <v>28799.999999999993</v>
      </c>
      <c r="D2864" s="32">
        <v>0</v>
      </c>
    </row>
    <row r="2865" spans="1:4" s="4" customFormat="1" x14ac:dyDescent="0.2">
      <c r="A2865" s="22">
        <v>411400</v>
      </c>
      <c r="B2865" s="23" t="s">
        <v>90</v>
      </c>
      <c r="C2865" s="32">
        <v>11600</v>
      </c>
      <c r="D2865" s="32">
        <v>0</v>
      </c>
    </row>
    <row r="2866" spans="1:4" s="4" customFormat="1" x14ac:dyDescent="0.2">
      <c r="A2866" s="20">
        <v>412000</v>
      </c>
      <c r="B2866" s="25" t="s">
        <v>206</v>
      </c>
      <c r="C2866" s="19">
        <f>SUM(C2867:C2874)</f>
        <v>213700</v>
      </c>
      <c r="D2866" s="19">
        <f>SUM(D2867:D2874)</f>
        <v>0</v>
      </c>
    </row>
    <row r="2867" spans="1:4" s="4" customFormat="1" x14ac:dyDescent="0.2">
      <c r="A2867" s="22">
        <v>412200</v>
      </c>
      <c r="B2867" s="23" t="s">
        <v>215</v>
      </c>
      <c r="C2867" s="32">
        <v>148100</v>
      </c>
      <c r="D2867" s="32">
        <v>0</v>
      </c>
    </row>
    <row r="2868" spans="1:4" s="4" customFormat="1" x14ac:dyDescent="0.2">
      <c r="A2868" s="22">
        <v>412300</v>
      </c>
      <c r="B2868" s="23" t="s">
        <v>92</v>
      </c>
      <c r="C2868" s="32">
        <v>26000.000000000004</v>
      </c>
      <c r="D2868" s="32">
        <v>0</v>
      </c>
    </row>
    <row r="2869" spans="1:4" s="4" customFormat="1" x14ac:dyDescent="0.2">
      <c r="A2869" s="22">
        <v>412500</v>
      </c>
      <c r="B2869" s="23" t="s">
        <v>94</v>
      </c>
      <c r="C2869" s="32">
        <v>5000</v>
      </c>
      <c r="D2869" s="32">
        <v>0</v>
      </c>
    </row>
    <row r="2870" spans="1:4" s="4" customFormat="1" x14ac:dyDescent="0.2">
      <c r="A2870" s="22">
        <v>412600</v>
      </c>
      <c r="B2870" s="23" t="s">
        <v>216</v>
      </c>
      <c r="C2870" s="32">
        <v>5000.0000000000036</v>
      </c>
      <c r="D2870" s="32">
        <v>0</v>
      </c>
    </row>
    <row r="2871" spans="1:4" s="4" customFormat="1" x14ac:dyDescent="0.2">
      <c r="A2871" s="22">
        <v>412700</v>
      </c>
      <c r="B2871" s="23" t="s">
        <v>203</v>
      </c>
      <c r="C2871" s="32">
        <v>26000</v>
      </c>
      <c r="D2871" s="32">
        <v>0</v>
      </c>
    </row>
    <row r="2872" spans="1:4" s="4" customFormat="1" x14ac:dyDescent="0.2">
      <c r="A2872" s="22">
        <v>412900</v>
      </c>
      <c r="B2872" s="27" t="s">
        <v>312</v>
      </c>
      <c r="C2872" s="32">
        <v>700</v>
      </c>
      <c r="D2872" s="32">
        <v>0</v>
      </c>
    </row>
    <row r="2873" spans="1:4" s="4" customFormat="1" x14ac:dyDescent="0.2">
      <c r="A2873" s="22">
        <v>412900</v>
      </c>
      <c r="B2873" s="27" t="s">
        <v>313</v>
      </c>
      <c r="C2873" s="32">
        <v>2000</v>
      </c>
      <c r="D2873" s="32">
        <v>0</v>
      </c>
    </row>
    <row r="2874" spans="1:4" s="4" customFormat="1" x14ac:dyDescent="0.2">
      <c r="A2874" s="22">
        <v>412900</v>
      </c>
      <c r="B2874" s="27" t="s">
        <v>295</v>
      </c>
      <c r="C2874" s="32">
        <v>900</v>
      </c>
      <c r="D2874" s="32">
        <v>0</v>
      </c>
    </row>
    <row r="2875" spans="1:4" s="29" customFormat="1" x14ac:dyDescent="0.2">
      <c r="A2875" s="20">
        <v>510000</v>
      </c>
      <c r="B2875" s="25" t="s">
        <v>152</v>
      </c>
      <c r="C2875" s="19">
        <f t="shared" ref="C2875" si="399">C2876</f>
        <v>2000</v>
      </c>
      <c r="D2875" s="19">
        <f t="shared" ref="D2875" si="400">D2876</f>
        <v>0</v>
      </c>
    </row>
    <row r="2876" spans="1:4" s="29" customFormat="1" x14ac:dyDescent="0.2">
      <c r="A2876" s="20">
        <v>511000</v>
      </c>
      <c r="B2876" s="25" t="s">
        <v>153</v>
      </c>
      <c r="C2876" s="19">
        <f>SUM(C2877:C2877)</f>
        <v>2000</v>
      </c>
      <c r="D2876" s="19">
        <f>SUM(D2877:D2877)</f>
        <v>0</v>
      </c>
    </row>
    <row r="2877" spans="1:4" s="4" customFormat="1" x14ac:dyDescent="0.2">
      <c r="A2877" s="22">
        <v>511300</v>
      </c>
      <c r="B2877" s="23" t="s">
        <v>156</v>
      </c>
      <c r="C2877" s="32">
        <v>2000</v>
      </c>
      <c r="D2877" s="32">
        <v>0</v>
      </c>
    </row>
    <row r="2878" spans="1:4" s="29" customFormat="1" x14ac:dyDescent="0.2">
      <c r="A2878" s="20">
        <v>630000</v>
      </c>
      <c r="B2878" s="25" t="s">
        <v>191</v>
      </c>
      <c r="C2878" s="19">
        <f>C2879+C2881</f>
        <v>9000</v>
      </c>
      <c r="D2878" s="19">
        <f>D2879+D2881</f>
        <v>433600</v>
      </c>
    </row>
    <row r="2879" spans="1:4" s="29" customFormat="1" x14ac:dyDescent="0.2">
      <c r="A2879" s="20">
        <v>631000</v>
      </c>
      <c r="B2879" s="25" t="s">
        <v>125</v>
      </c>
      <c r="C2879" s="19">
        <f>0+C2880</f>
        <v>0</v>
      </c>
      <c r="D2879" s="19">
        <f>0+D2880</f>
        <v>433600</v>
      </c>
    </row>
    <row r="2880" spans="1:4" s="4" customFormat="1" x14ac:dyDescent="0.2">
      <c r="A2880" s="30">
        <v>631200</v>
      </c>
      <c r="B2880" s="23" t="s">
        <v>194</v>
      </c>
      <c r="C2880" s="32">
        <v>0</v>
      </c>
      <c r="D2880" s="24">
        <v>433600</v>
      </c>
    </row>
    <row r="2881" spans="1:4" s="29" customFormat="1" x14ac:dyDescent="0.2">
      <c r="A2881" s="20">
        <v>638000</v>
      </c>
      <c r="B2881" s="25" t="s">
        <v>126</v>
      </c>
      <c r="C2881" s="19">
        <f t="shared" ref="C2881" si="401">C2882</f>
        <v>9000</v>
      </c>
      <c r="D2881" s="19">
        <f t="shared" ref="D2881" si="402">D2882</f>
        <v>0</v>
      </c>
    </row>
    <row r="2882" spans="1:4" s="4" customFormat="1" x14ac:dyDescent="0.2">
      <c r="A2882" s="22">
        <v>638100</v>
      </c>
      <c r="B2882" s="23" t="s">
        <v>196</v>
      </c>
      <c r="C2882" s="32">
        <v>9000</v>
      </c>
      <c r="D2882" s="32">
        <v>0</v>
      </c>
    </row>
    <row r="2883" spans="1:4" s="4" customFormat="1" x14ac:dyDescent="0.2">
      <c r="A2883" s="63"/>
      <c r="B2883" s="57" t="s">
        <v>230</v>
      </c>
      <c r="C2883" s="61">
        <f>C2860+C2875+C2878</f>
        <v>1188300</v>
      </c>
      <c r="D2883" s="61">
        <f>D2860+D2875+D2878</f>
        <v>433600</v>
      </c>
    </row>
    <row r="2884" spans="1:4" s="4" customFormat="1" x14ac:dyDescent="0.2">
      <c r="A2884" s="40"/>
      <c r="B2884" s="18"/>
      <c r="C2884" s="41"/>
      <c r="D2884" s="41"/>
    </row>
    <row r="2885" spans="1:4" s="4" customFormat="1" x14ac:dyDescent="0.2">
      <c r="A2885" s="17"/>
      <c r="B2885" s="18"/>
      <c r="C2885" s="24"/>
      <c r="D2885" s="24"/>
    </row>
    <row r="2886" spans="1:4" s="4" customFormat="1" x14ac:dyDescent="0.2">
      <c r="A2886" s="22" t="s">
        <v>638</v>
      </c>
      <c r="B2886" s="25"/>
      <c r="C2886" s="24"/>
      <c r="D2886" s="24"/>
    </row>
    <row r="2887" spans="1:4" s="4" customFormat="1" x14ac:dyDescent="0.2">
      <c r="A2887" s="22" t="s">
        <v>243</v>
      </c>
      <c r="B2887" s="25"/>
      <c r="C2887" s="24"/>
      <c r="D2887" s="24"/>
    </row>
    <row r="2888" spans="1:4" s="4" customFormat="1" x14ac:dyDescent="0.2">
      <c r="A2888" s="22" t="s">
        <v>403</v>
      </c>
      <c r="B2888" s="25"/>
      <c r="C2888" s="24"/>
      <c r="D2888" s="24"/>
    </row>
    <row r="2889" spans="1:4" s="4" customFormat="1" x14ac:dyDescent="0.2">
      <c r="A2889" s="22" t="s">
        <v>525</v>
      </c>
      <c r="B2889" s="25"/>
      <c r="C2889" s="24"/>
      <c r="D2889" s="24"/>
    </row>
    <row r="2890" spans="1:4" s="4" customFormat="1" x14ac:dyDescent="0.2">
      <c r="A2890" s="22"/>
      <c r="B2890" s="53"/>
      <c r="C2890" s="41"/>
      <c r="D2890" s="41"/>
    </row>
    <row r="2891" spans="1:4" s="4" customFormat="1" x14ac:dyDescent="0.2">
      <c r="A2891" s="20">
        <v>410000</v>
      </c>
      <c r="B2891" s="21" t="s">
        <v>87</v>
      </c>
      <c r="C2891" s="19">
        <f>C2892+C2897+C2906</f>
        <v>997400</v>
      </c>
      <c r="D2891" s="19">
        <f>D2892+D2897+D2906</f>
        <v>0</v>
      </c>
    </row>
    <row r="2892" spans="1:4" s="4" customFormat="1" x14ac:dyDescent="0.2">
      <c r="A2892" s="20">
        <v>411000</v>
      </c>
      <c r="B2892" s="21" t="s">
        <v>201</v>
      </c>
      <c r="C2892" s="19">
        <f>SUM(C2893:C2896)</f>
        <v>842800</v>
      </c>
      <c r="D2892" s="19">
        <f>SUM(D2893:D2896)</f>
        <v>0</v>
      </c>
    </row>
    <row r="2893" spans="1:4" s="4" customFormat="1" x14ac:dyDescent="0.2">
      <c r="A2893" s="22">
        <v>411100</v>
      </c>
      <c r="B2893" s="23" t="s">
        <v>88</v>
      </c>
      <c r="C2893" s="32">
        <v>762100</v>
      </c>
      <c r="D2893" s="32">
        <v>0</v>
      </c>
    </row>
    <row r="2894" spans="1:4" s="4" customFormat="1" x14ac:dyDescent="0.2">
      <c r="A2894" s="22">
        <v>411200</v>
      </c>
      <c r="B2894" s="23" t="s">
        <v>214</v>
      </c>
      <c r="C2894" s="32">
        <v>38500</v>
      </c>
      <c r="D2894" s="32">
        <v>0</v>
      </c>
    </row>
    <row r="2895" spans="1:4" s="4" customFormat="1" ht="40.5" x14ac:dyDescent="0.2">
      <c r="A2895" s="22">
        <v>411300</v>
      </c>
      <c r="B2895" s="23" t="s">
        <v>89</v>
      </c>
      <c r="C2895" s="32">
        <v>16500</v>
      </c>
      <c r="D2895" s="32">
        <v>0</v>
      </c>
    </row>
    <row r="2896" spans="1:4" s="4" customFormat="1" x14ac:dyDescent="0.2">
      <c r="A2896" s="22">
        <v>411400</v>
      </c>
      <c r="B2896" s="23" t="s">
        <v>90</v>
      </c>
      <c r="C2896" s="32">
        <v>25700</v>
      </c>
      <c r="D2896" s="32">
        <v>0</v>
      </c>
    </row>
    <row r="2897" spans="1:4" s="4" customFormat="1" x14ac:dyDescent="0.2">
      <c r="A2897" s="20">
        <v>412000</v>
      </c>
      <c r="B2897" s="25" t="s">
        <v>206</v>
      </c>
      <c r="C2897" s="19">
        <f>SUM(C2898:C2905)</f>
        <v>154100</v>
      </c>
      <c r="D2897" s="19">
        <f>SUM(D2898:D2905)</f>
        <v>0</v>
      </c>
    </row>
    <row r="2898" spans="1:4" s="4" customFormat="1" x14ac:dyDescent="0.2">
      <c r="A2898" s="22">
        <v>412200</v>
      </c>
      <c r="B2898" s="23" t="s">
        <v>215</v>
      </c>
      <c r="C2898" s="32">
        <v>96000</v>
      </c>
      <c r="D2898" s="32">
        <v>0</v>
      </c>
    </row>
    <row r="2899" spans="1:4" s="4" customFormat="1" x14ac:dyDescent="0.2">
      <c r="A2899" s="22">
        <v>412300</v>
      </c>
      <c r="B2899" s="23" t="s">
        <v>92</v>
      </c>
      <c r="C2899" s="32">
        <v>12000</v>
      </c>
      <c r="D2899" s="32">
        <v>0</v>
      </c>
    </row>
    <row r="2900" spans="1:4" s="4" customFormat="1" x14ac:dyDescent="0.2">
      <c r="A2900" s="22">
        <v>412500</v>
      </c>
      <c r="B2900" s="23" t="s">
        <v>94</v>
      </c>
      <c r="C2900" s="32">
        <v>4000</v>
      </c>
      <c r="D2900" s="32">
        <v>0</v>
      </c>
    </row>
    <row r="2901" spans="1:4" s="4" customFormat="1" x14ac:dyDescent="0.2">
      <c r="A2901" s="22">
        <v>412600</v>
      </c>
      <c r="B2901" s="23" t="s">
        <v>216</v>
      </c>
      <c r="C2901" s="32">
        <v>7500</v>
      </c>
      <c r="D2901" s="32">
        <v>0</v>
      </c>
    </row>
    <row r="2902" spans="1:4" s="4" customFormat="1" x14ac:dyDescent="0.2">
      <c r="A2902" s="22">
        <v>412700</v>
      </c>
      <c r="B2902" s="23" t="s">
        <v>203</v>
      </c>
      <c r="C2902" s="32">
        <v>30000</v>
      </c>
      <c r="D2902" s="32">
        <v>0</v>
      </c>
    </row>
    <row r="2903" spans="1:4" s="4" customFormat="1" x14ac:dyDescent="0.2">
      <c r="A2903" s="22">
        <v>412900</v>
      </c>
      <c r="B2903" s="27" t="s">
        <v>293</v>
      </c>
      <c r="C2903" s="32">
        <v>1500</v>
      </c>
      <c r="D2903" s="32">
        <v>0</v>
      </c>
    </row>
    <row r="2904" spans="1:4" s="4" customFormat="1" x14ac:dyDescent="0.2">
      <c r="A2904" s="22">
        <v>412900</v>
      </c>
      <c r="B2904" s="27" t="s">
        <v>312</v>
      </c>
      <c r="C2904" s="32">
        <v>1500</v>
      </c>
      <c r="D2904" s="32">
        <v>0</v>
      </c>
    </row>
    <row r="2905" spans="1:4" s="4" customFormat="1" x14ac:dyDescent="0.2">
      <c r="A2905" s="22">
        <v>412900</v>
      </c>
      <c r="B2905" s="27" t="s">
        <v>313</v>
      </c>
      <c r="C2905" s="32">
        <v>1600</v>
      </c>
      <c r="D2905" s="32">
        <v>0</v>
      </c>
    </row>
    <row r="2906" spans="1:4" s="29" customFormat="1" x14ac:dyDescent="0.2">
      <c r="A2906" s="20">
        <v>413000</v>
      </c>
      <c r="B2906" s="25" t="s">
        <v>207</v>
      </c>
      <c r="C2906" s="19">
        <f t="shared" ref="C2906" si="403">C2907</f>
        <v>499.99999999999989</v>
      </c>
      <c r="D2906" s="19">
        <f t="shared" ref="D2906" si="404">D2907</f>
        <v>0</v>
      </c>
    </row>
    <row r="2907" spans="1:4" s="4" customFormat="1" x14ac:dyDescent="0.2">
      <c r="A2907" s="22">
        <v>413900</v>
      </c>
      <c r="B2907" s="23" t="s">
        <v>99</v>
      </c>
      <c r="C2907" s="32">
        <v>499.99999999999989</v>
      </c>
      <c r="D2907" s="32">
        <v>0</v>
      </c>
    </row>
    <row r="2908" spans="1:4" s="29" customFormat="1" x14ac:dyDescent="0.2">
      <c r="A2908" s="20">
        <v>510000</v>
      </c>
      <c r="B2908" s="25" t="s">
        <v>152</v>
      </c>
      <c r="C2908" s="19">
        <f>C2909+0</f>
        <v>10000</v>
      </c>
      <c r="D2908" s="19">
        <f>D2909+0</f>
        <v>0</v>
      </c>
    </row>
    <row r="2909" spans="1:4" s="29" customFormat="1" x14ac:dyDescent="0.2">
      <c r="A2909" s="20">
        <v>511000</v>
      </c>
      <c r="B2909" s="25" t="s">
        <v>153</v>
      </c>
      <c r="C2909" s="19">
        <f t="shared" ref="C2909" si="405">C2910</f>
        <v>10000</v>
      </c>
      <c r="D2909" s="19">
        <f t="shared" ref="D2909" si="406">D2910</f>
        <v>0</v>
      </c>
    </row>
    <row r="2910" spans="1:4" s="4" customFormat="1" x14ac:dyDescent="0.2">
      <c r="A2910" s="22">
        <v>511300</v>
      </c>
      <c r="B2910" s="23" t="s">
        <v>156</v>
      </c>
      <c r="C2910" s="32">
        <v>10000</v>
      </c>
      <c r="D2910" s="32">
        <v>0</v>
      </c>
    </row>
    <row r="2911" spans="1:4" s="29" customFormat="1" x14ac:dyDescent="0.2">
      <c r="A2911" s="20">
        <v>630000</v>
      </c>
      <c r="B2911" s="25" t="s">
        <v>191</v>
      </c>
      <c r="C2911" s="19">
        <f>C2912+C2914</f>
        <v>44400</v>
      </c>
      <c r="D2911" s="19">
        <f>D2912+D2914</f>
        <v>819000</v>
      </c>
    </row>
    <row r="2912" spans="1:4" s="29" customFormat="1" x14ac:dyDescent="0.2">
      <c r="A2912" s="20">
        <v>631000</v>
      </c>
      <c r="B2912" s="25" t="s">
        <v>125</v>
      </c>
      <c r="C2912" s="19">
        <f>0</f>
        <v>0</v>
      </c>
      <c r="D2912" s="19">
        <f>0+D2913</f>
        <v>819000</v>
      </c>
    </row>
    <row r="2913" spans="1:4" s="4" customFormat="1" x14ac:dyDescent="0.2">
      <c r="A2913" s="30">
        <v>631200</v>
      </c>
      <c r="B2913" s="23" t="s">
        <v>194</v>
      </c>
      <c r="C2913" s="32">
        <v>0</v>
      </c>
      <c r="D2913" s="24">
        <v>819000</v>
      </c>
    </row>
    <row r="2914" spans="1:4" s="29" customFormat="1" x14ac:dyDescent="0.2">
      <c r="A2914" s="20">
        <v>638000</v>
      </c>
      <c r="B2914" s="25" t="s">
        <v>126</v>
      </c>
      <c r="C2914" s="19">
        <f t="shared" ref="C2914" si="407">C2915</f>
        <v>44400</v>
      </c>
      <c r="D2914" s="19">
        <f t="shared" ref="D2914" si="408">D2915</f>
        <v>0</v>
      </c>
    </row>
    <row r="2915" spans="1:4" s="4" customFormat="1" x14ac:dyDescent="0.2">
      <c r="A2915" s="22">
        <v>638100</v>
      </c>
      <c r="B2915" s="23" t="s">
        <v>196</v>
      </c>
      <c r="C2915" s="32">
        <v>44400</v>
      </c>
      <c r="D2915" s="32">
        <v>0</v>
      </c>
    </row>
    <row r="2916" spans="1:4" s="4" customFormat="1" x14ac:dyDescent="0.2">
      <c r="A2916" s="63"/>
      <c r="B2916" s="57" t="s">
        <v>230</v>
      </c>
      <c r="C2916" s="61">
        <f>C2891+C2908+C2911</f>
        <v>1051800</v>
      </c>
      <c r="D2916" s="61">
        <f>D2891+D2908+D2911</f>
        <v>819000</v>
      </c>
    </row>
    <row r="2917" spans="1:4" s="4" customFormat="1" x14ac:dyDescent="0.2">
      <c r="A2917" s="40"/>
      <c r="B2917" s="18"/>
      <c r="C2917" s="41"/>
      <c r="D2917" s="41"/>
    </row>
    <row r="2918" spans="1:4" s="4" customFormat="1" x14ac:dyDescent="0.2">
      <c r="A2918" s="40"/>
      <c r="B2918" s="18"/>
      <c r="C2918" s="41"/>
      <c r="D2918" s="41"/>
    </row>
    <row r="2919" spans="1:4" s="4" customFormat="1" x14ac:dyDescent="0.2">
      <c r="A2919" s="22" t="s">
        <v>639</v>
      </c>
      <c r="B2919" s="25"/>
      <c r="C2919" s="41"/>
      <c r="D2919" s="41"/>
    </row>
    <row r="2920" spans="1:4" s="4" customFormat="1" x14ac:dyDescent="0.2">
      <c r="A2920" s="22" t="s">
        <v>243</v>
      </c>
      <c r="B2920" s="25"/>
      <c r="C2920" s="41"/>
      <c r="D2920" s="41"/>
    </row>
    <row r="2921" spans="1:4" s="4" customFormat="1" x14ac:dyDescent="0.2">
      <c r="A2921" s="22" t="s">
        <v>404</v>
      </c>
      <c r="B2921" s="25"/>
      <c r="C2921" s="41"/>
      <c r="D2921" s="41"/>
    </row>
    <row r="2922" spans="1:4" s="4" customFormat="1" x14ac:dyDescent="0.2">
      <c r="A2922" s="22" t="s">
        <v>525</v>
      </c>
      <c r="B2922" s="25"/>
      <c r="C2922" s="41"/>
      <c r="D2922" s="41"/>
    </row>
    <row r="2923" spans="1:4" s="4" customFormat="1" x14ac:dyDescent="0.2">
      <c r="A2923" s="22"/>
      <c r="B2923" s="53"/>
      <c r="C2923" s="41"/>
      <c r="D2923" s="41"/>
    </row>
    <row r="2924" spans="1:4" s="4" customFormat="1" x14ac:dyDescent="0.2">
      <c r="A2924" s="20">
        <v>410000</v>
      </c>
      <c r="B2924" s="21" t="s">
        <v>87</v>
      </c>
      <c r="C2924" s="19">
        <f>C2925+C2930</f>
        <v>1012300</v>
      </c>
      <c r="D2924" s="19">
        <f>D2925+D2930</f>
        <v>0</v>
      </c>
    </row>
    <row r="2925" spans="1:4" s="4" customFormat="1" x14ac:dyDescent="0.2">
      <c r="A2925" s="20">
        <v>411000</v>
      </c>
      <c r="B2925" s="21" t="s">
        <v>201</v>
      </c>
      <c r="C2925" s="19">
        <f>SUM(C2926:C2929)</f>
        <v>852600</v>
      </c>
      <c r="D2925" s="19">
        <f>SUM(D2926:D2929)</f>
        <v>0</v>
      </c>
    </row>
    <row r="2926" spans="1:4" s="4" customFormat="1" x14ac:dyDescent="0.2">
      <c r="A2926" s="22">
        <v>411100</v>
      </c>
      <c r="B2926" s="23" t="s">
        <v>88</v>
      </c>
      <c r="C2926" s="32">
        <v>783000</v>
      </c>
      <c r="D2926" s="32">
        <v>0</v>
      </c>
    </row>
    <row r="2927" spans="1:4" s="4" customFormat="1" x14ac:dyDescent="0.2">
      <c r="A2927" s="22">
        <v>411200</v>
      </c>
      <c r="B2927" s="23" t="s">
        <v>214</v>
      </c>
      <c r="C2927" s="32">
        <v>44400</v>
      </c>
      <c r="D2927" s="32">
        <v>0</v>
      </c>
    </row>
    <row r="2928" spans="1:4" s="4" customFormat="1" ht="40.5" x14ac:dyDescent="0.2">
      <c r="A2928" s="22">
        <v>411300</v>
      </c>
      <c r="B2928" s="23" t="s">
        <v>89</v>
      </c>
      <c r="C2928" s="32">
        <v>17000</v>
      </c>
      <c r="D2928" s="32">
        <v>0</v>
      </c>
    </row>
    <row r="2929" spans="1:4" s="4" customFormat="1" x14ac:dyDescent="0.2">
      <c r="A2929" s="22">
        <v>411400</v>
      </c>
      <c r="B2929" s="23" t="s">
        <v>90</v>
      </c>
      <c r="C2929" s="32">
        <v>8200</v>
      </c>
      <c r="D2929" s="32">
        <v>0</v>
      </c>
    </row>
    <row r="2930" spans="1:4" s="29" customFormat="1" x14ac:dyDescent="0.2">
      <c r="A2930" s="20">
        <v>412000</v>
      </c>
      <c r="B2930" s="25" t="s">
        <v>206</v>
      </c>
      <c r="C2930" s="19">
        <f>SUM(C2931:C2941)</f>
        <v>159700</v>
      </c>
      <c r="D2930" s="19">
        <f>SUM(D2931:D2941)</f>
        <v>0</v>
      </c>
    </row>
    <row r="2931" spans="1:4" s="4" customFormat="1" x14ac:dyDescent="0.2">
      <c r="A2931" s="22">
        <v>412200</v>
      </c>
      <c r="B2931" s="23" t="s">
        <v>215</v>
      </c>
      <c r="C2931" s="32">
        <v>90000</v>
      </c>
      <c r="D2931" s="32">
        <v>0</v>
      </c>
    </row>
    <row r="2932" spans="1:4" s="4" customFormat="1" x14ac:dyDescent="0.2">
      <c r="A2932" s="22">
        <v>412300</v>
      </c>
      <c r="B2932" s="23" t="s">
        <v>92</v>
      </c>
      <c r="C2932" s="32">
        <v>15000</v>
      </c>
      <c r="D2932" s="32">
        <v>0</v>
      </c>
    </row>
    <row r="2933" spans="1:4" s="4" customFormat="1" x14ac:dyDescent="0.2">
      <c r="A2933" s="22">
        <v>412500</v>
      </c>
      <c r="B2933" s="23" t="s">
        <v>94</v>
      </c>
      <c r="C2933" s="32">
        <v>1999.9999999999991</v>
      </c>
      <c r="D2933" s="32">
        <v>0</v>
      </c>
    </row>
    <row r="2934" spans="1:4" s="4" customFormat="1" x14ac:dyDescent="0.2">
      <c r="A2934" s="22">
        <v>412600</v>
      </c>
      <c r="B2934" s="23" t="s">
        <v>216</v>
      </c>
      <c r="C2934" s="32">
        <v>9000</v>
      </c>
      <c r="D2934" s="32">
        <v>0</v>
      </c>
    </row>
    <row r="2935" spans="1:4" s="4" customFormat="1" x14ac:dyDescent="0.2">
      <c r="A2935" s="22">
        <v>412700</v>
      </c>
      <c r="B2935" s="23" t="s">
        <v>203</v>
      </c>
      <c r="C2935" s="32">
        <v>30000</v>
      </c>
      <c r="D2935" s="32">
        <v>0</v>
      </c>
    </row>
    <row r="2936" spans="1:4" s="4" customFormat="1" x14ac:dyDescent="0.2">
      <c r="A2936" s="22">
        <v>412900</v>
      </c>
      <c r="B2936" s="27" t="s">
        <v>526</v>
      </c>
      <c r="C2936" s="32">
        <v>1500</v>
      </c>
      <c r="D2936" s="32">
        <v>0</v>
      </c>
    </row>
    <row r="2937" spans="1:4" s="4" customFormat="1" x14ac:dyDescent="0.2">
      <c r="A2937" s="22">
        <v>412900</v>
      </c>
      <c r="B2937" s="27" t="s">
        <v>293</v>
      </c>
      <c r="C2937" s="32">
        <v>5100</v>
      </c>
      <c r="D2937" s="32">
        <v>0</v>
      </c>
    </row>
    <row r="2938" spans="1:4" s="4" customFormat="1" x14ac:dyDescent="0.2">
      <c r="A2938" s="22">
        <v>412900</v>
      </c>
      <c r="B2938" s="23" t="s">
        <v>311</v>
      </c>
      <c r="C2938" s="32">
        <v>2700</v>
      </c>
      <c r="D2938" s="32">
        <v>0</v>
      </c>
    </row>
    <row r="2939" spans="1:4" s="4" customFormat="1" x14ac:dyDescent="0.2">
      <c r="A2939" s="22">
        <v>412900</v>
      </c>
      <c r="B2939" s="27" t="s">
        <v>312</v>
      </c>
      <c r="C2939" s="32">
        <v>999.99999999999977</v>
      </c>
      <c r="D2939" s="32">
        <v>0</v>
      </c>
    </row>
    <row r="2940" spans="1:4" s="4" customFormat="1" x14ac:dyDescent="0.2">
      <c r="A2940" s="22">
        <v>412900</v>
      </c>
      <c r="B2940" s="27" t="s">
        <v>313</v>
      </c>
      <c r="C2940" s="32">
        <v>2100</v>
      </c>
      <c r="D2940" s="32">
        <v>0</v>
      </c>
    </row>
    <row r="2941" spans="1:4" s="4" customFormat="1" x14ac:dyDescent="0.2">
      <c r="A2941" s="22">
        <v>412900</v>
      </c>
      <c r="B2941" s="23" t="s">
        <v>295</v>
      </c>
      <c r="C2941" s="32">
        <v>1300.0000000000002</v>
      </c>
      <c r="D2941" s="32">
        <v>0</v>
      </c>
    </row>
    <row r="2942" spans="1:4" s="29" customFormat="1" x14ac:dyDescent="0.2">
      <c r="A2942" s="20">
        <v>630000</v>
      </c>
      <c r="B2942" s="25" t="s">
        <v>191</v>
      </c>
      <c r="C2942" s="19">
        <f>C2943+C2945</f>
        <v>8000</v>
      </c>
      <c r="D2942" s="19">
        <f>D2943+D2945</f>
        <v>320000</v>
      </c>
    </row>
    <row r="2943" spans="1:4" s="29" customFormat="1" x14ac:dyDescent="0.2">
      <c r="A2943" s="20">
        <v>631000</v>
      </c>
      <c r="B2943" s="25" t="s">
        <v>125</v>
      </c>
      <c r="C2943" s="19">
        <f>0+C2944</f>
        <v>0</v>
      </c>
      <c r="D2943" s="19">
        <f>0+D2944</f>
        <v>320000</v>
      </c>
    </row>
    <row r="2944" spans="1:4" s="4" customFormat="1" x14ac:dyDescent="0.2">
      <c r="A2944" s="30">
        <v>631200</v>
      </c>
      <c r="B2944" s="23" t="s">
        <v>194</v>
      </c>
      <c r="C2944" s="32">
        <v>0</v>
      </c>
      <c r="D2944" s="24">
        <v>320000</v>
      </c>
    </row>
    <row r="2945" spans="1:4" s="29" customFormat="1" x14ac:dyDescent="0.2">
      <c r="A2945" s="20">
        <v>638000</v>
      </c>
      <c r="B2945" s="25" t="s">
        <v>126</v>
      </c>
      <c r="C2945" s="19">
        <f t="shared" ref="C2945" si="409">C2946</f>
        <v>8000</v>
      </c>
      <c r="D2945" s="19">
        <f t="shared" ref="D2945" si="410">D2946</f>
        <v>0</v>
      </c>
    </row>
    <row r="2946" spans="1:4" s="4" customFormat="1" x14ac:dyDescent="0.2">
      <c r="A2946" s="22">
        <v>638100</v>
      </c>
      <c r="B2946" s="23" t="s">
        <v>196</v>
      </c>
      <c r="C2946" s="32">
        <v>8000</v>
      </c>
      <c r="D2946" s="32">
        <v>0</v>
      </c>
    </row>
    <row r="2947" spans="1:4" s="4" customFormat="1" x14ac:dyDescent="0.2">
      <c r="A2947" s="63"/>
      <c r="B2947" s="57" t="s">
        <v>230</v>
      </c>
      <c r="C2947" s="61">
        <f>C2924+0+C2942</f>
        <v>1020300</v>
      </c>
      <c r="D2947" s="61">
        <f>D2924+0+D2942</f>
        <v>320000</v>
      </c>
    </row>
    <row r="2948" spans="1:4" s="4" customFormat="1" x14ac:dyDescent="0.2">
      <c r="A2948" s="40"/>
      <c r="B2948" s="18"/>
      <c r="C2948" s="41"/>
      <c r="D2948" s="41"/>
    </row>
    <row r="2949" spans="1:4" s="4" customFormat="1" x14ac:dyDescent="0.2">
      <c r="A2949" s="17"/>
      <c r="B2949" s="18"/>
      <c r="C2949" s="24"/>
      <c r="D2949" s="24"/>
    </row>
    <row r="2950" spans="1:4" s="4" customFormat="1" x14ac:dyDescent="0.2">
      <c r="A2950" s="22" t="s">
        <v>640</v>
      </c>
      <c r="B2950" s="25"/>
      <c r="C2950" s="24"/>
      <c r="D2950" s="24"/>
    </row>
    <row r="2951" spans="1:4" s="4" customFormat="1" x14ac:dyDescent="0.2">
      <c r="A2951" s="22" t="s">
        <v>243</v>
      </c>
      <c r="B2951" s="25"/>
      <c r="C2951" s="24"/>
      <c r="D2951" s="24"/>
    </row>
    <row r="2952" spans="1:4" s="4" customFormat="1" x14ac:dyDescent="0.2">
      <c r="A2952" s="22" t="s">
        <v>405</v>
      </c>
      <c r="B2952" s="25"/>
      <c r="C2952" s="24"/>
      <c r="D2952" s="24"/>
    </row>
    <row r="2953" spans="1:4" s="4" customFormat="1" x14ac:dyDescent="0.2">
      <c r="A2953" s="22" t="s">
        <v>525</v>
      </c>
      <c r="B2953" s="25"/>
      <c r="C2953" s="24"/>
      <c r="D2953" s="24"/>
    </row>
    <row r="2954" spans="1:4" s="4" customFormat="1" x14ac:dyDescent="0.2">
      <c r="A2954" s="22"/>
      <c r="B2954" s="53"/>
      <c r="C2954" s="41"/>
      <c r="D2954" s="41"/>
    </row>
    <row r="2955" spans="1:4" s="4" customFormat="1" x14ac:dyDescent="0.2">
      <c r="A2955" s="20">
        <v>410000</v>
      </c>
      <c r="B2955" s="21" t="s">
        <v>87</v>
      </c>
      <c r="C2955" s="19">
        <f>C2956+C2961</f>
        <v>1340300</v>
      </c>
      <c r="D2955" s="19">
        <f>D2956+D2961</f>
        <v>0</v>
      </c>
    </row>
    <row r="2956" spans="1:4" s="4" customFormat="1" x14ac:dyDescent="0.2">
      <c r="A2956" s="20">
        <v>411000</v>
      </c>
      <c r="B2956" s="21" t="s">
        <v>201</v>
      </c>
      <c r="C2956" s="19">
        <f>SUM(C2957:C2960)</f>
        <v>1167000</v>
      </c>
      <c r="D2956" s="19">
        <f>SUM(D2957:D2960)</f>
        <v>0</v>
      </c>
    </row>
    <row r="2957" spans="1:4" s="4" customFormat="1" x14ac:dyDescent="0.2">
      <c r="A2957" s="22">
        <v>411100</v>
      </c>
      <c r="B2957" s="23" t="s">
        <v>88</v>
      </c>
      <c r="C2957" s="32">
        <v>1086000</v>
      </c>
      <c r="D2957" s="32">
        <v>0</v>
      </c>
    </row>
    <row r="2958" spans="1:4" s="4" customFormat="1" x14ac:dyDescent="0.2">
      <c r="A2958" s="22">
        <v>411200</v>
      </c>
      <c r="B2958" s="23" t="s">
        <v>214</v>
      </c>
      <c r="C2958" s="32">
        <v>21000</v>
      </c>
      <c r="D2958" s="32">
        <v>0</v>
      </c>
    </row>
    <row r="2959" spans="1:4" s="4" customFormat="1" ht="40.5" x14ac:dyDescent="0.2">
      <c r="A2959" s="22">
        <v>411300</v>
      </c>
      <c r="B2959" s="23" t="s">
        <v>89</v>
      </c>
      <c r="C2959" s="32">
        <v>33500</v>
      </c>
      <c r="D2959" s="32">
        <v>0</v>
      </c>
    </row>
    <row r="2960" spans="1:4" s="4" customFormat="1" x14ac:dyDescent="0.2">
      <c r="A2960" s="22">
        <v>411400</v>
      </c>
      <c r="B2960" s="23" t="s">
        <v>90</v>
      </c>
      <c r="C2960" s="32">
        <v>26500</v>
      </c>
      <c r="D2960" s="32">
        <v>0</v>
      </c>
    </row>
    <row r="2961" spans="1:4" s="4" customFormat="1" x14ac:dyDescent="0.2">
      <c r="A2961" s="20">
        <v>412000</v>
      </c>
      <c r="B2961" s="25" t="s">
        <v>206</v>
      </c>
      <c r="C2961" s="19">
        <f>SUM(C2962:C2973)</f>
        <v>173300</v>
      </c>
      <c r="D2961" s="19">
        <f>SUM(D2962:D2973)</f>
        <v>0</v>
      </c>
    </row>
    <row r="2962" spans="1:4" s="4" customFormat="1" x14ac:dyDescent="0.2">
      <c r="A2962" s="22">
        <v>412100</v>
      </c>
      <c r="B2962" s="23" t="s">
        <v>91</v>
      </c>
      <c r="C2962" s="32">
        <v>59000</v>
      </c>
      <c r="D2962" s="32">
        <v>0</v>
      </c>
    </row>
    <row r="2963" spans="1:4" s="4" customFormat="1" x14ac:dyDescent="0.2">
      <c r="A2963" s="22">
        <v>412200</v>
      </c>
      <c r="B2963" s="23" t="s">
        <v>215</v>
      </c>
      <c r="C2963" s="32">
        <v>42999.999999999993</v>
      </c>
      <c r="D2963" s="32">
        <v>0</v>
      </c>
    </row>
    <row r="2964" spans="1:4" s="4" customFormat="1" x14ac:dyDescent="0.2">
      <c r="A2964" s="22">
        <v>412300</v>
      </c>
      <c r="B2964" s="23" t="s">
        <v>92</v>
      </c>
      <c r="C2964" s="32">
        <v>14000</v>
      </c>
      <c r="D2964" s="32">
        <v>0</v>
      </c>
    </row>
    <row r="2965" spans="1:4" s="4" customFormat="1" x14ac:dyDescent="0.2">
      <c r="A2965" s="22">
        <v>412500</v>
      </c>
      <c r="B2965" s="23" t="s">
        <v>94</v>
      </c>
      <c r="C2965" s="32">
        <v>7000</v>
      </c>
      <c r="D2965" s="32">
        <v>0</v>
      </c>
    </row>
    <row r="2966" spans="1:4" s="4" customFormat="1" x14ac:dyDescent="0.2">
      <c r="A2966" s="22">
        <v>412600</v>
      </c>
      <c r="B2966" s="23" t="s">
        <v>216</v>
      </c>
      <c r="C2966" s="32">
        <v>19000</v>
      </c>
      <c r="D2966" s="32">
        <v>0</v>
      </c>
    </row>
    <row r="2967" spans="1:4" s="4" customFormat="1" x14ac:dyDescent="0.2">
      <c r="A2967" s="22">
        <v>412700</v>
      </c>
      <c r="B2967" s="23" t="s">
        <v>203</v>
      </c>
      <c r="C2967" s="32">
        <v>15000</v>
      </c>
      <c r="D2967" s="32">
        <v>0</v>
      </c>
    </row>
    <row r="2968" spans="1:4" s="4" customFormat="1" x14ac:dyDescent="0.2">
      <c r="A2968" s="22">
        <v>412900</v>
      </c>
      <c r="B2968" s="27" t="s">
        <v>526</v>
      </c>
      <c r="C2968" s="32">
        <v>499.99999999999989</v>
      </c>
      <c r="D2968" s="32">
        <v>0</v>
      </c>
    </row>
    <row r="2969" spans="1:4" s="4" customFormat="1" x14ac:dyDescent="0.2">
      <c r="A2969" s="22">
        <v>412900</v>
      </c>
      <c r="B2969" s="27" t="s">
        <v>293</v>
      </c>
      <c r="C2969" s="32">
        <v>8000</v>
      </c>
      <c r="D2969" s="32">
        <v>0</v>
      </c>
    </row>
    <row r="2970" spans="1:4" s="4" customFormat="1" x14ac:dyDescent="0.2">
      <c r="A2970" s="22">
        <v>412900</v>
      </c>
      <c r="B2970" s="27" t="s">
        <v>311</v>
      </c>
      <c r="C2970" s="32">
        <v>800</v>
      </c>
      <c r="D2970" s="32">
        <v>0</v>
      </c>
    </row>
    <row r="2971" spans="1:4" s="4" customFormat="1" x14ac:dyDescent="0.2">
      <c r="A2971" s="22">
        <v>412900</v>
      </c>
      <c r="B2971" s="27" t="s">
        <v>312</v>
      </c>
      <c r="C2971" s="32">
        <v>3000</v>
      </c>
      <c r="D2971" s="32">
        <v>0</v>
      </c>
    </row>
    <row r="2972" spans="1:4" s="4" customFormat="1" x14ac:dyDescent="0.2">
      <c r="A2972" s="22">
        <v>412900</v>
      </c>
      <c r="B2972" s="27" t="s">
        <v>313</v>
      </c>
      <c r="C2972" s="32">
        <v>1999.9999999999995</v>
      </c>
      <c r="D2972" s="32">
        <v>0</v>
      </c>
    </row>
    <row r="2973" spans="1:4" s="4" customFormat="1" x14ac:dyDescent="0.2">
      <c r="A2973" s="22">
        <v>412900</v>
      </c>
      <c r="B2973" s="27" t="s">
        <v>295</v>
      </c>
      <c r="C2973" s="32">
        <v>2000</v>
      </c>
      <c r="D2973" s="32">
        <v>0</v>
      </c>
    </row>
    <row r="2974" spans="1:4" s="4" customFormat="1" x14ac:dyDescent="0.2">
      <c r="A2974" s="20">
        <v>510000</v>
      </c>
      <c r="B2974" s="25" t="s">
        <v>152</v>
      </c>
      <c r="C2974" s="19">
        <f>C2975+0</f>
        <v>3000</v>
      </c>
      <c r="D2974" s="19">
        <f>D2975+0</f>
        <v>0</v>
      </c>
    </row>
    <row r="2975" spans="1:4" s="4" customFormat="1" x14ac:dyDescent="0.2">
      <c r="A2975" s="20">
        <v>511000</v>
      </c>
      <c r="B2975" s="25" t="s">
        <v>153</v>
      </c>
      <c r="C2975" s="19">
        <f t="shared" ref="C2975" si="411">SUM(C2976:C2976)</f>
        <v>3000</v>
      </c>
      <c r="D2975" s="19">
        <f t="shared" ref="D2975" si="412">SUM(D2976:D2976)</f>
        <v>0</v>
      </c>
    </row>
    <row r="2976" spans="1:4" s="4" customFormat="1" x14ac:dyDescent="0.2">
      <c r="A2976" s="22">
        <v>511300</v>
      </c>
      <c r="B2976" s="23" t="s">
        <v>156</v>
      </c>
      <c r="C2976" s="32">
        <v>3000</v>
      </c>
      <c r="D2976" s="32">
        <v>0</v>
      </c>
    </row>
    <row r="2977" spans="1:4" s="29" customFormat="1" x14ac:dyDescent="0.2">
      <c r="A2977" s="20">
        <v>630000</v>
      </c>
      <c r="B2977" s="25" t="s">
        <v>191</v>
      </c>
      <c r="C2977" s="19">
        <f>0+C2978</f>
        <v>58000</v>
      </c>
      <c r="D2977" s="19">
        <f>0+D2978</f>
        <v>0</v>
      </c>
    </row>
    <row r="2978" spans="1:4" s="29" customFormat="1" x14ac:dyDescent="0.2">
      <c r="A2978" s="20">
        <v>638000</v>
      </c>
      <c r="B2978" s="25" t="s">
        <v>126</v>
      </c>
      <c r="C2978" s="19">
        <f t="shared" ref="C2978" si="413">C2979</f>
        <v>58000</v>
      </c>
      <c r="D2978" s="19">
        <f t="shared" ref="D2978" si="414">D2979</f>
        <v>0</v>
      </c>
    </row>
    <row r="2979" spans="1:4" s="4" customFormat="1" x14ac:dyDescent="0.2">
      <c r="A2979" s="22">
        <v>638100</v>
      </c>
      <c r="B2979" s="23" t="s">
        <v>196</v>
      </c>
      <c r="C2979" s="32">
        <v>58000</v>
      </c>
      <c r="D2979" s="32">
        <v>0</v>
      </c>
    </row>
    <row r="2980" spans="1:4" s="4" customFormat="1" x14ac:dyDescent="0.2">
      <c r="A2980" s="63"/>
      <c r="B2980" s="57" t="s">
        <v>230</v>
      </c>
      <c r="C2980" s="61">
        <f>C2955+C2974+C2977</f>
        <v>1401300</v>
      </c>
      <c r="D2980" s="61">
        <f>D2955+D2974+D2977</f>
        <v>0</v>
      </c>
    </row>
    <row r="2981" spans="1:4" s="4" customFormat="1" x14ac:dyDescent="0.2">
      <c r="A2981" s="40"/>
      <c r="B2981" s="18"/>
      <c r="C2981" s="41"/>
      <c r="D2981" s="41"/>
    </row>
    <row r="2982" spans="1:4" s="4" customFormat="1" x14ac:dyDescent="0.2">
      <c r="A2982" s="17"/>
      <c r="B2982" s="18"/>
      <c r="C2982" s="24"/>
      <c r="D2982" s="24"/>
    </row>
    <row r="2983" spans="1:4" s="4" customFormat="1" x14ac:dyDescent="0.2">
      <c r="A2983" s="22" t="s">
        <v>641</v>
      </c>
      <c r="B2983" s="25"/>
      <c r="C2983" s="24"/>
      <c r="D2983" s="24"/>
    </row>
    <row r="2984" spans="1:4" s="4" customFormat="1" x14ac:dyDescent="0.2">
      <c r="A2984" s="22" t="s">
        <v>243</v>
      </c>
      <c r="B2984" s="25"/>
      <c r="C2984" s="24"/>
      <c r="D2984" s="24"/>
    </row>
    <row r="2985" spans="1:4" s="4" customFormat="1" x14ac:dyDescent="0.2">
      <c r="A2985" s="22" t="s">
        <v>406</v>
      </c>
      <c r="B2985" s="25"/>
      <c r="C2985" s="24"/>
      <c r="D2985" s="24"/>
    </row>
    <row r="2986" spans="1:4" s="4" customFormat="1" x14ac:dyDescent="0.2">
      <c r="A2986" s="22" t="s">
        <v>525</v>
      </c>
      <c r="B2986" s="25"/>
      <c r="C2986" s="24"/>
      <c r="D2986" s="24"/>
    </row>
    <row r="2987" spans="1:4" s="4" customFormat="1" x14ac:dyDescent="0.2">
      <c r="A2987" s="22"/>
      <c r="B2987" s="53"/>
      <c r="C2987" s="41"/>
      <c r="D2987" s="41"/>
    </row>
    <row r="2988" spans="1:4" s="4" customFormat="1" x14ac:dyDescent="0.2">
      <c r="A2988" s="20">
        <v>410000</v>
      </c>
      <c r="B2988" s="21" t="s">
        <v>87</v>
      </c>
      <c r="C2988" s="19">
        <f>C2989+C2994+C3008+0</f>
        <v>1958100</v>
      </c>
      <c r="D2988" s="19">
        <f>D2989+D2994+D3008+0</f>
        <v>0</v>
      </c>
    </row>
    <row r="2989" spans="1:4" s="4" customFormat="1" x14ac:dyDescent="0.2">
      <c r="A2989" s="20">
        <v>411000</v>
      </c>
      <c r="B2989" s="21" t="s">
        <v>201</v>
      </c>
      <c r="C2989" s="19">
        <f>SUM(C2990:C2993)</f>
        <v>1461000</v>
      </c>
      <c r="D2989" s="19">
        <f>SUM(D2990:D2993)</f>
        <v>0</v>
      </c>
    </row>
    <row r="2990" spans="1:4" s="4" customFormat="1" x14ac:dyDescent="0.2">
      <c r="A2990" s="22">
        <v>411100</v>
      </c>
      <c r="B2990" s="23" t="s">
        <v>88</v>
      </c>
      <c r="C2990" s="32">
        <v>1377500</v>
      </c>
      <c r="D2990" s="32">
        <v>0</v>
      </c>
    </row>
    <row r="2991" spans="1:4" s="4" customFormat="1" x14ac:dyDescent="0.2">
      <c r="A2991" s="22">
        <v>411200</v>
      </c>
      <c r="B2991" s="23" t="s">
        <v>214</v>
      </c>
      <c r="C2991" s="32">
        <v>32000</v>
      </c>
      <c r="D2991" s="32">
        <v>0</v>
      </c>
    </row>
    <row r="2992" spans="1:4" s="4" customFormat="1" ht="40.5" x14ac:dyDescent="0.2">
      <c r="A2992" s="22">
        <v>411300</v>
      </c>
      <c r="B2992" s="23" t="s">
        <v>89</v>
      </c>
      <c r="C2992" s="32">
        <v>41499.999999999993</v>
      </c>
      <c r="D2992" s="32">
        <v>0</v>
      </c>
    </row>
    <row r="2993" spans="1:4" s="4" customFormat="1" x14ac:dyDescent="0.2">
      <c r="A2993" s="22">
        <v>411400</v>
      </c>
      <c r="B2993" s="23" t="s">
        <v>90</v>
      </c>
      <c r="C2993" s="32">
        <v>10000</v>
      </c>
      <c r="D2993" s="32">
        <v>0</v>
      </c>
    </row>
    <row r="2994" spans="1:4" s="4" customFormat="1" x14ac:dyDescent="0.2">
      <c r="A2994" s="20">
        <v>412000</v>
      </c>
      <c r="B2994" s="25" t="s">
        <v>206</v>
      </c>
      <c r="C2994" s="19">
        <f>SUM(C2995:C3007)</f>
        <v>496100</v>
      </c>
      <c r="D2994" s="19">
        <f>SUM(D2995:D3007)</f>
        <v>0</v>
      </c>
    </row>
    <row r="2995" spans="1:4" s="4" customFormat="1" x14ac:dyDescent="0.2">
      <c r="A2995" s="22">
        <v>412100</v>
      </c>
      <c r="B2995" s="23" t="s">
        <v>91</v>
      </c>
      <c r="C2995" s="32">
        <v>3500</v>
      </c>
      <c r="D2995" s="32">
        <v>0</v>
      </c>
    </row>
    <row r="2996" spans="1:4" s="4" customFormat="1" x14ac:dyDescent="0.2">
      <c r="A2996" s="22">
        <v>412200</v>
      </c>
      <c r="B2996" s="23" t="s">
        <v>215</v>
      </c>
      <c r="C2996" s="32">
        <v>25000</v>
      </c>
      <c r="D2996" s="32">
        <v>0</v>
      </c>
    </row>
    <row r="2997" spans="1:4" s="4" customFormat="1" x14ac:dyDescent="0.2">
      <c r="A2997" s="22">
        <v>412300</v>
      </c>
      <c r="B2997" s="23" t="s">
        <v>92</v>
      </c>
      <c r="C2997" s="32">
        <v>20000</v>
      </c>
      <c r="D2997" s="32">
        <v>0</v>
      </c>
    </row>
    <row r="2998" spans="1:4" s="4" customFormat="1" x14ac:dyDescent="0.2">
      <c r="A2998" s="22">
        <v>412500</v>
      </c>
      <c r="B2998" s="23" t="s">
        <v>94</v>
      </c>
      <c r="C2998" s="32">
        <v>14000</v>
      </c>
      <c r="D2998" s="32">
        <v>0</v>
      </c>
    </row>
    <row r="2999" spans="1:4" s="4" customFormat="1" x14ac:dyDescent="0.2">
      <c r="A2999" s="22">
        <v>412600</v>
      </c>
      <c r="B2999" s="23" t="s">
        <v>216</v>
      </c>
      <c r="C2999" s="32">
        <v>32099.999999999993</v>
      </c>
      <c r="D2999" s="32">
        <v>0</v>
      </c>
    </row>
    <row r="3000" spans="1:4" s="4" customFormat="1" x14ac:dyDescent="0.2">
      <c r="A3000" s="22">
        <v>412700</v>
      </c>
      <c r="B3000" s="23" t="s">
        <v>203</v>
      </c>
      <c r="C3000" s="32">
        <v>22000</v>
      </c>
      <c r="D3000" s="32">
        <v>0</v>
      </c>
    </row>
    <row r="3001" spans="1:4" s="4" customFormat="1" x14ac:dyDescent="0.2">
      <c r="A3001" s="22">
        <v>412900</v>
      </c>
      <c r="B3001" s="23" t="s">
        <v>526</v>
      </c>
      <c r="C3001" s="32">
        <v>800</v>
      </c>
      <c r="D3001" s="32">
        <v>0</v>
      </c>
    </row>
    <row r="3002" spans="1:4" s="4" customFormat="1" x14ac:dyDescent="0.2">
      <c r="A3002" s="22">
        <v>412900</v>
      </c>
      <c r="B3002" s="27" t="s">
        <v>293</v>
      </c>
      <c r="C3002" s="32">
        <v>53100</v>
      </c>
      <c r="D3002" s="32">
        <v>0</v>
      </c>
    </row>
    <row r="3003" spans="1:4" s="4" customFormat="1" x14ac:dyDescent="0.2">
      <c r="A3003" s="22">
        <v>412900</v>
      </c>
      <c r="B3003" s="27" t="s">
        <v>311</v>
      </c>
      <c r="C3003" s="32">
        <v>1999.9999999999995</v>
      </c>
      <c r="D3003" s="32">
        <v>0</v>
      </c>
    </row>
    <row r="3004" spans="1:4" s="4" customFormat="1" x14ac:dyDescent="0.2">
      <c r="A3004" s="22">
        <v>412900</v>
      </c>
      <c r="B3004" s="27" t="s">
        <v>312</v>
      </c>
      <c r="C3004" s="32">
        <v>799.99999999999977</v>
      </c>
      <c r="D3004" s="32">
        <v>0</v>
      </c>
    </row>
    <row r="3005" spans="1:4" s="4" customFormat="1" x14ac:dyDescent="0.2">
      <c r="A3005" s="22">
        <v>412900</v>
      </c>
      <c r="B3005" s="27" t="s">
        <v>313</v>
      </c>
      <c r="C3005" s="32">
        <v>2999.9999999999995</v>
      </c>
      <c r="D3005" s="32">
        <v>0</v>
      </c>
    </row>
    <row r="3006" spans="1:4" s="4" customFormat="1" x14ac:dyDescent="0.2">
      <c r="A3006" s="22">
        <v>412900</v>
      </c>
      <c r="B3006" s="23" t="s">
        <v>295</v>
      </c>
      <c r="C3006" s="32">
        <v>1999.9999999999995</v>
      </c>
      <c r="D3006" s="32">
        <v>0</v>
      </c>
    </row>
    <row r="3007" spans="1:4" s="4" customFormat="1" x14ac:dyDescent="0.2">
      <c r="A3007" s="22">
        <v>412900</v>
      </c>
      <c r="B3007" s="27" t="s">
        <v>642</v>
      </c>
      <c r="C3007" s="32">
        <v>317800</v>
      </c>
      <c r="D3007" s="32">
        <v>0</v>
      </c>
    </row>
    <row r="3008" spans="1:4" s="29" customFormat="1" ht="40.5" x14ac:dyDescent="0.2">
      <c r="A3008" s="20">
        <v>418000</v>
      </c>
      <c r="B3008" s="25" t="s">
        <v>210</v>
      </c>
      <c r="C3008" s="19">
        <f t="shared" ref="C3008" si="415">C3009</f>
        <v>1000</v>
      </c>
      <c r="D3008" s="19">
        <f t="shared" ref="D3008" si="416">D3009</f>
        <v>0</v>
      </c>
    </row>
    <row r="3009" spans="1:4" s="4" customFormat="1" x14ac:dyDescent="0.2">
      <c r="A3009" s="22">
        <v>418400</v>
      </c>
      <c r="B3009" s="23" t="s">
        <v>147</v>
      </c>
      <c r="C3009" s="32">
        <v>1000</v>
      </c>
      <c r="D3009" s="32">
        <v>0</v>
      </c>
    </row>
    <row r="3010" spans="1:4" s="4" customFormat="1" x14ac:dyDescent="0.2">
      <c r="A3010" s="20">
        <v>510000</v>
      </c>
      <c r="B3010" s="25" t="s">
        <v>152</v>
      </c>
      <c r="C3010" s="19">
        <f>C3011+C3013</f>
        <v>8000</v>
      </c>
      <c r="D3010" s="19">
        <f>D3011+D3013</f>
        <v>0</v>
      </c>
    </row>
    <row r="3011" spans="1:4" s="4" customFormat="1" x14ac:dyDescent="0.2">
      <c r="A3011" s="20">
        <v>511000</v>
      </c>
      <c r="B3011" s="25" t="s">
        <v>153</v>
      </c>
      <c r="C3011" s="19">
        <f>SUM(C3012:C3012)</f>
        <v>5000</v>
      </c>
      <c r="D3011" s="19">
        <f>SUM(D3012:D3012)</f>
        <v>0</v>
      </c>
    </row>
    <row r="3012" spans="1:4" s="4" customFormat="1" x14ac:dyDescent="0.2">
      <c r="A3012" s="22">
        <v>511300</v>
      </c>
      <c r="B3012" s="23" t="s">
        <v>156</v>
      </c>
      <c r="C3012" s="32">
        <v>5000</v>
      </c>
      <c r="D3012" s="32">
        <v>0</v>
      </c>
    </row>
    <row r="3013" spans="1:4" s="29" customFormat="1" x14ac:dyDescent="0.2">
      <c r="A3013" s="20">
        <v>516000</v>
      </c>
      <c r="B3013" s="25" t="s">
        <v>163</v>
      </c>
      <c r="C3013" s="19">
        <f t="shared" ref="C3013" si="417">C3014</f>
        <v>3000</v>
      </c>
      <c r="D3013" s="19">
        <f t="shared" ref="D3013" si="418">D3014</f>
        <v>0</v>
      </c>
    </row>
    <row r="3014" spans="1:4" s="4" customFormat="1" x14ac:dyDescent="0.2">
      <c r="A3014" s="22">
        <v>516100</v>
      </c>
      <c r="B3014" s="23" t="s">
        <v>163</v>
      </c>
      <c r="C3014" s="32">
        <v>3000</v>
      </c>
      <c r="D3014" s="32">
        <v>0</v>
      </c>
    </row>
    <row r="3015" spans="1:4" s="29" customFormat="1" x14ac:dyDescent="0.2">
      <c r="A3015" s="20">
        <v>630000</v>
      </c>
      <c r="B3015" s="25" t="s">
        <v>191</v>
      </c>
      <c r="C3015" s="19">
        <f>0+C3016</f>
        <v>78500</v>
      </c>
      <c r="D3015" s="19">
        <f>0+D3016</f>
        <v>0</v>
      </c>
    </row>
    <row r="3016" spans="1:4" s="29" customFormat="1" x14ac:dyDescent="0.2">
      <c r="A3016" s="20">
        <v>638000</v>
      </c>
      <c r="B3016" s="25" t="s">
        <v>126</v>
      </c>
      <c r="C3016" s="19">
        <f t="shared" ref="C3016" si="419">+C3017</f>
        <v>78500</v>
      </c>
      <c r="D3016" s="19">
        <f t="shared" ref="D3016" si="420">+D3017</f>
        <v>0</v>
      </c>
    </row>
    <row r="3017" spans="1:4" s="4" customFormat="1" x14ac:dyDescent="0.2">
      <c r="A3017" s="22">
        <v>638100</v>
      </c>
      <c r="B3017" s="23" t="s">
        <v>196</v>
      </c>
      <c r="C3017" s="32">
        <v>78500</v>
      </c>
      <c r="D3017" s="32">
        <v>0</v>
      </c>
    </row>
    <row r="3018" spans="1:4" s="4" customFormat="1" x14ac:dyDescent="0.2">
      <c r="A3018" s="11"/>
      <c r="B3018" s="57" t="s">
        <v>230</v>
      </c>
      <c r="C3018" s="61">
        <f>C2988+C3010+0+C3015</f>
        <v>2044600</v>
      </c>
      <c r="D3018" s="61">
        <f>D2988+D3010+0+D3015</f>
        <v>0</v>
      </c>
    </row>
    <row r="3019" spans="1:4" s="4" customFormat="1" x14ac:dyDescent="0.2">
      <c r="A3019" s="14"/>
      <c r="B3019" s="18"/>
      <c r="C3019" s="41"/>
      <c r="D3019" s="41"/>
    </row>
    <row r="3020" spans="1:4" s="4" customFormat="1" x14ac:dyDescent="0.2">
      <c r="A3020" s="17"/>
      <c r="B3020" s="18"/>
      <c r="C3020" s="24"/>
      <c r="D3020" s="24"/>
    </row>
    <row r="3021" spans="1:4" s="4" customFormat="1" x14ac:dyDescent="0.2">
      <c r="A3021" s="22" t="s">
        <v>643</v>
      </c>
      <c r="B3021" s="25"/>
      <c r="C3021" s="24"/>
      <c r="D3021" s="24"/>
    </row>
    <row r="3022" spans="1:4" s="4" customFormat="1" x14ac:dyDescent="0.2">
      <c r="A3022" s="22" t="s">
        <v>243</v>
      </c>
      <c r="B3022" s="25"/>
      <c r="C3022" s="24"/>
      <c r="D3022" s="24"/>
    </row>
    <row r="3023" spans="1:4" s="4" customFormat="1" x14ac:dyDescent="0.2">
      <c r="A3023" s="22" t="s">
        <v>407</v>
      </c>
      <c r="B3023" s="25"/>
      <c r="C3023" s="24"/>
      <c r="D3023" s="24"/>
    </row>
    <row r="3024" spans="1:4" s="4" customFormat="1" x14ac:dyDescent="0.2">
      <c r="A3024" s="22" t="s">
        <v>525</v>
      </c>
      <c r="B3024" s="25"/>
      <c r="C3024" s="24"/>
      <c r="D3024" s="24"/>
    </row>
    <row r="3025" spans="1:4" s="4" customFormat="1" x14ac:dyDescent="0.2">
      <c r="A3025" s="22"/>
      <c r="B3025" s="53"/>
      <c r="C3025" s="41"/>
      <c r="D3025" s="41"/>
    </row>
    <row r="3026" spans="1:4" s="4" customFormat="1" x14ac:dyDescent="0.2">
      <c r="A3026" s="20">
        <v>410000</v>
      </c>
      <c r="B3026" s="21" t="s">
        <v>87</v>
      </c>
      <c r="C3026" s="19">
        <f>C3027+C3032</f>
        <v>757400</v>
      </c>
      <c r="D3026" s="19">
        <f>D3027+D3032</f>
        <v>0</v>
      </c>
    </row>
    <row r="3027" spans="1:4" s="4" customFormat="1" x14ac:dyDescent="0.2">
      <c r="A3027" s="20">
        <v>411000</v>
      </c>
      <c r="B3027" s="21" t="s">
        <v>201</v>
      </c>
      <c r="C3027" s="19">
        <f>SUM(C3028:C3031)</f>
        <v>640400</v>
      </c>
      <c r="D3027" s="19">
        <f>SUM(D3028:D3031)</f>
        <v>0</v>
      </c>
    </row>
    <row r="3028" spans="1:4" s="4" customFormat="1" x14ac:dyDescent="0.2">
      <c r="A3028" s="22">
        <v>411100</v>
      </c>
      <c r="B3028" s="23" t="s">
        <v>88</v>
      </c>
      <c r="C3028" s="32">
        <v>597700</v>
      </c>
      <c r="D3028" s="32">
        <v>0</v>
      </c>
    </row>
    <row r="3029" spans="1:4" s="4" customFormat="1" x14ac:dyDescent="0.2">
      <c r="A3029" s="22">
        <v>411200</v>
      </c>
      <c r="B3029" s="23" t="s">
        <v>214</v>
      </c>
      <c r="C3029" s="32">
        <v>29300</v>
      </c>
      <c r="D3029" s="32">
        <v>0</v>
      </c>
    </row>
    <row r="3030" spans="1:4" s="4" customFormat="1" ht="40.5" x14ac:dyDescent="0.2">
      <c r="A3030" s="22">
        <v>411300</v>
      </c>
      <c r="B3030" s="23" t="s">
        <v>89</v>
      </c>
      <c r="C3030" s="32">
        <v>6000</v>
      </c>
      <c r="D3030" s="32">
        <v>0</v>
      </c>
    </row>
    <row r="3031" spans="1:4" s="4" customFormat="1" x14ac:dyDescent="0.2">
      <c r="A3031" s="22">
        <v>411400</v>
      </c>
      <c r="B3031" s="23" t="s">
        <v>90</v>
      </c>
      <c r="C3031" s="32">
        <v>7400</v>
      </c>
      <c r="D3031" s="32">
        <v>0</v>
      </c>
    </row>
    <row r="3032" spans="1:4" s="4" customFormat="1" x14ac:dyDescent="0.2">
      <c r="A3032" s="20">
        <v>412000</v>
      </c>
      <c r="B3032" s="25" t="s">
        <v>206</v>
      </c>
      <c r="C3032" s="19">
        <f>SUM(C3033:C3044)</f>
        <v>117000</v>
      </c>
      <c r="D3032" s="19">
        <f>SUM(D3033:D3044)</f>
        <v>0</v>
      </c>
    </row>
    <row r="3033" spans="1:4" s="4" customFormat="1" x14ac:dyDescent="0.2">
      <c r="A3033" s="30">
        <v>412100</v>
      </c>
      <c r="B3033" s="23" t="s">
        <v>91</v>
      </c>
      <c r="C3033" s="32">
        <v>58000</v>
      </c>
      <c r="D3033" s="32">
        <v>0</v>
      </c>
    </row>
    <row r="3034" spans="1:4" s="4" customFormat="1" x14ac:dyDescent="0.2">
      <c r="A3034" s="22">
        <v>412200</v>
      </c>
      <c r="B3034" s="23" t="s">
        <v>215</v>
      </c>
      <c r="C3034" s="32">
        <v>27200</v>
      </c>
      <c r="D3034" s="32">
        <v>0</v>
      </c>
    </row>
    <row r="3035" spans="1:4" s="4" customFormat="1" x14ac:dyDescent="0.2">
      <c r="A3035" s="22">
        <v>412300</v>
      </c>
      <c r="B3035" s="23" t="s">
        <v>92</v>
      </c>
      <c r="C3035" s="32">
        <v>3000</v>
      </c>
      <c r="D3035" s="32">
        <v>0</v>
      </c>
    </row>
    <row r="3036" spans="1:4" s="4" customFormat="1" x14ac:dyDescent="0.2">
      <c r="A3036" s="22">
        <v>412500</v>
      </c>
      <c r="B3036" s="23" t="s">
        <v>94</v>
      </c>
      <c r="C3036" s="32">
        <v>4500</v>
      </c>
      <c r="D3036" s="32">
        <v>0</v>
      </c>
    </row>
    <row r="3037" spans="1:4" s="4" customFormat="1" x14ac:dyDescent="0.2">
      <c r="A3037" s="22">
        <v>412600</v>
      </c>
      <c r="B3037" s="23" t="s">
        <v>216</v>
      </c>
      <c r="C3037" s="32">
        <v>7600.0000000000027</v>
      </c>
      <c r="D3037" s="32">
        <v>0</v>
      </c>
    </row>
    <row r="3038" spans="1:4" s="4" customFormat="1" x14ac:dyDescent="0.2">
      <c r="A3038" s="22">
        <v>412700</v>
      </c>
      <c r="B3038" s="23" t="s">
        <v>203</v>
      </c>
      <c r="C3038" s="32">
        <v>12300</v>
      </c>
      <c r="D3038" s="32">
        <v>0</v>
      </c>
    </row>
    <row r="3039" spans="1:4" s="4" customFormat="1" x14ac:dyDescent="0.2">
      <c r="A3039" s="22">
        <v>412900</v>
      </c>
      <c r="B3039" s="27" t="s">
        <v>526</v>
      </c>
      <c r="C3039" s="32">
        <v>400</v>
      </c>
      <c r="D3039" s="32">
        <v>0</v>
      </c>
    </row>
    <row r="3040" spans="1:4" s="4" customFormat="1" x14ac:dyDescent="0.2">
      <c r="A3040" s="22">
        <v>412900</v>
      </c>
      <c r="B3040" s="27" t="s">
        <v>293</v>
      </c>
      <c r="C3040" s="32">
        <v>500</v>
      </c>
      <c r="D3040" s="32">
        <v>0</v>
      </c>
    </row>
    <row r="3041" spans="1:4" s="4" customFormat="1" x14ac:dyDescent="0.2">
      <c r="A3041" s="22">
        <v>412900</v>
      </c>
      <c r="B3041" s="27" t="s">
        <v>311</v>
      </c>
      <c r="C3041" s="32">
        <v>400</v>
      </c>
      <c r="D3041" s="32">
        <v>0</v>
      </c>
    </row>
    <row r="3042" spans="1:4" s="4" customFormat="1" x14ac:dyDescent="0.2">
      <c r="A3042" s="22">
        <v>412900</v>
      </c>
      <c r="B3042" s="27" t="s">
        <v>312</v>
      </c>
      <c r="C3042" s="32">
        <v>800</v>
      </c>
      <c r="D3042" s="32">
        <v>0</v>
      </c>
    </row>
    <row r="3043" spans="1:4" s="4" customFormat="1" x14ac:dyDescent="0.2">
      <c r="A3043" s="22">
        <v>412900</v>
      </c>
      <c r="B3043" s="27" t="s">
        <v>313</v>
      </c>
      <c r="C3043" s="32">
        <v>1300</v>
      </c>
      <c r="D3043" s="32">
        <v>0</v>
      </c>
    </row>
    <row r="3044" spans="1:4" s="4" customFormat="1" x14ac:dyDescent="0.2">
      <c r="A3044" s="22">
        <v>412900</v>
      </c>
      <c r="B3044" s="23" t="s">
        <v>295</v>
      </c>
      <c r="C3044" s="32">
        <v>1000</v>
      </c>
      <c r="D3044" s="32">
        <v>0</v>
      </c>
    </row>
    <row r="3045" spans="1:4" s="29" customFormat="1" x14ac:dyDescent="0.2">
      <c r="A3045" s="20">
        <v>480000</v>
      </c>
      <c r="B3045" s="25" t="s">
        <v>148</v>
      </c>
      <c r="C3045" s="19">
        <f t="shared" ref="C3045:C3046" si="421">C3046</f>
        <v>0</v>
      </c>
      <c r="D3045" s="19">
        <f>+D3046</f>
        <v>13000</v>
      </c>
    </row>
    <row r="3046" spans="1:4" s="29" customFormat="1" x14ac:dyDescent="0.2">
      <c r="A3046" s="20">
        <v>488000</v>
      </c>
      <c r="B3046" s="25" t="s">
        <v>103</v>
      </c>
      <c r="C3046" s="19">
        <f t="shared" si="421"/>
        <v>0</v>
      </c>
      <c r="D3046" s="19">
        <f>+D3047</f>
        <v>13000</v>
      </c>
    </row>
    <row r="3047" spans="1:4" s="4" customFormat="1" x14ac:dyDescent="0.2">
      <c r="A3047" s="30">
        <v>488100</v>
      </c>
      <c r="B3047" s="82" t="s">
        <v>103</v>
      </c>
      <c r="C3047" s="32">
        <v>0</v>
      </c>
      <c r="D3047" s="24">
        <v>13000</v>
      </c>
    </row>
    <row r="3048" spans="1:4" s="4" customFormat="1" x14ac:dyDescent="0.2">
      <c r="A3048" s="20">
        <v>510000</v>
      </c>
      <c r="B3048" s="25" t="s">
        <v>152</v>
      </c>
      <c r="C3048" s="19">
        <f>0+C3049+C3051</f>
        <v>1300</v>
      </c>
      <c r="D3048" s="19">
        <f>0+D3049+D3051</f>
        <v>25000</v>
      </c>
    </row>
    <row r="3049" spans="1:4" s="29" customFormat="1" x14ac:dyDescent="0.2">
      <c r="A3049" s="20">
        <v>516000</v>
      </c>
      <c r="B3049" s="25" t="s">
        <v>163</v>
      </c>
      <c r="C3049" s="19">
        <f t="shared" ref="C3049" si="422">C3050</f>
        <v>1300</v>
      </c>
      <c r="D3049" s="19">
        <f>D3050</f>
        <v>0</v>
      </c>
    </row>
    <row r="3050" spans="1:4" s="4" customFormat="1" x14ac:dyDescent="0.2">
      <c r="A3050" s="22">
        <v>516100</v>
      </c>
      <c r="B3050" s="23" t="s">
        <v>163</v>
      </c>
      <c r="C3050" s="32">
        <v>1300</v>
      </c>
      <c r="D3050" s="32">
        <v>0</v>
      </c>
    </row>
    <row r="3051" spans="1:4" s="29" customFormat="1" x14ac:dyDescent="0.2">
      <c r="A3051" s="20">
        <v>518000</v>
      </c>
      <c r="B3051" s="150" t="s">
        <v>164</v>
      </c>
      <c r="C3051" s="19">
        <f t="shared" ref="C3051" si="423">C3052</f>
        <v>0</v>
      </c>
      <c r="D3051" s="19">
        <f>D3052</f>
        <v>25000</v>
      </c>
    </row>
    <row r="3052" spans="1:4" s="4" customFormat="1" x14ac:dyDescent="0.2">
      <c r="A3052" s="22">
        <v>518100</v>
      </c>
      <c r="B3052" s="23" t="s">
        <v>164</v>
      </c>
      <c r="C3052" s="32">
        <v>0</v>
      </c>
      <c r="D3052" s="24">
        <v>25000</v>
      </c>
    </row>
    <row r="3053" spans="1:4" s="31" customFormat="1" x14ac:dyDescent="0.2">
      <c r="A3053" s="20">
        <v>630000</v>
      </c>
      <c r="B3053" s="25" t="s">
        <v>191</v>
      </c>
      <c r="C3053" s="19">
        <f>C3054+C3056</f>
        <v>20000</v>
      </c>
      <c r="D3053" s="19">
        <f>D3054+D3056</f>
        <v>40000</v>
      </c>
    </row>
    <row r="3054" spans="1:4" s="29" customFormat="1" x14ac:dyDescent="0.2">
      <c r="A3054" s="20">
        <v>631000</v>
      </c>
      <c r="B3054" s="25" t="s">
        <v>125</v>
      </c>
      <c r="C3054" s="19">
        <f>0+C3055</f>
        <v>0</v>
      </c>
      <c r="D3054" s="19">
        <f>D3055+0</f>
        <v>40000</v>
      </c>
    </row>
    <row r="3055" spans="1:4" s="4" customFormat="1" x14ac:dyDescent="0.2">
      <c r="A3055" s="30">
        <v>631200</v>
      </c>
      <c r="B3055" s="23" t="s">
        <v>194</v>
      </c>
      <c r="C3055" s="24">
        <v>0</v>
      </c>
      <c r="D3055" s="24">
        <v>40000</v>
      </c>
    </row>
    <row r="3056" spans="1:4" s="29" customFormat="1" x14ac:dyDescent="0.2">
      <c r="A3056" s="20">
        <v>638000</v>
      </c>
      <c r="B3056" s="25" t="s">
        <v>126</v>
      </c>
      <c r="C3056" s="19">
        <f>C3057</f>
        <v>20000</v>
      </c>
      <c r="D3056" s="19">
        <f>D3057</f>
        <v>0</v>
      </c>
    </row>
    <row r="3057" spans="1:4" s="4" customFormat="1" x14ac:dyDescent="0.2">
      <c r="A3057" s="22">
        <v>638100</v>
      </c>
      <c r="B3057" s="23" t="s">
        <v>196</v>
      </c>
      <c r="C3057" s="32">
        <v>20000</v>
      </c>
      <c r="D3057" s="32">
        <v>0</v>
      </c>
    </row>
    <row r="3058" spans="1:4" s="4" customFormat="1" x14ac:dyDescent="0.2">
      <c r="A3058" s="63"/>
      <c r="B3058" s="57" t="s">
        <v>230</v>
      </c>
      <c r="C3058" s="61">
        <f>C3026+C3048+C3053+C3045</f>
        <v>778700</v>
      </c>
      <c r="D3058" s="61">
        <f>D3026+D3048+D3053+D3045</f>
        <v>78000</v>
      </c>
    </row>
    <row r="3059" spans="1:4" s="4" customFormat="1" x14ac:dyDescent="0.2">
      <c r="A3059" s="66"/>
      <c r="B3059" s="25"/>
      <c r="C3059" s="24"/>
      <c r="D3059" s="24"/>
    </row>
    <row r="3060" spans="1:4" s="4" customFormat="1" x14ac:dyDescent="0.2">
      <c r="A3060" s="17"/>
      <c r="B3060" s="18"/>
      <c r="C3060" s="24"/>
      <c r="D3060" s="24"/>
    </row>
    <row r="3061" spans="1:4" s="4" customFormat="1" x14ac:dyDescent="0.2">
      <c r="A3061" s="22" t="s">
        <v>644</v>
      </c>
      <c r="B3061" s="25"/>
      <c r="C3061" s="24"/>
      <c r="D3061" s="24"/>
    </row>
    <row r="3062" spans="1:4" s="4" customFormat="1" x14ac:dyDescent="0.2">
      <c r="A3062" s="22" t="s">
        <v>243</v>
      </c>
      <c r="B3062" s="25"/>
      <c r="C3062" s="24"/>
      <c r="D3062" s="24"/>
    </row>
    <row r="3063" spans="1:4" s="4" customFormat="1" x14ac:dyDescent="0.2">
      <c r="A3063" s="22" t="s">
        <v>408</v>
      </c>
      <c r="B3063" s="25"/>
      <c r="C3063" s="24"/>
      <c r="D3063" s="24"/>
    </row>
    <row r="3064" spans="1:4" s="4" customFormat="1" x14ac:dyDescent="0.2">
      <c r="A3064" s="22" t="s">
        <v>525</v>
      </c>
      <c r="B3064" s="25"/>
      <c r="C3064" s="24"/>
      <c r="D3064" s="24"/>
    </row>
    <row r="3065" spans="1:4" s="4" customFormat="1" x14ac:dyDescent="0.2">
      <c r="A3065" s="22"/>
      <c r="B3065" s="53"/>
      <c r="C3065" s="41"/>
      <c r="D3065" s="41"/>
    </row>
    <row r="3066" spans="1:4" s="4" customFormat="1" x14ac:dyDescent="0.2">
      <c r="A3066" s="20">
        <v>410000</v>
      </c>
      <c r="B3066" s="21" t="s">
        <v>87</v>
      </c>
      <c r="C3066" s="19">
        <f>C3067+C3072</f>
        <v>1246000</v>
      </c>
      <c r="D3066" s="19">
        <f>D3067+D3072</f>
        <v>0</v>
      </c>
    </row>
    <row r="3067" spans="1:4" s="4" customFormat="1" x14ac:dyDescent="0.2">
      <c r="A3067" s="20">
        <v>411000</v>
      </c>
      <c r="B3067" s="21" t="s">
        <v>201</v>
      </c>
      <c r="C3067" s="19">
        <f>SUM(C3068:C3071)</f>
        <v>1174400</v>
      </c>
      <c r="D3067" s="19">
        <f>SUM(D3068:D3071)</f>
        <v>0</v>
      </c>
    </row>
    <row r="3068" spans="1:4" s="4" customFormat="1" x14ac:dyDescent="0.2">
      <c r="A3068" s="22">
        <v>411100</v>
      </c>
      <c r="B3068" s="23" t="s">
        <v>88</v>
      </c>
      <c r="C3068" s="32">
        <v>1100400</v>
      </c>
      <c r="D3068" s="32">
        <v>0</v>
      </c>
    </row>
    <row r="3069" spans="1:4" s="4" customFormat="1" x14ac:dyDescent="0.2">
      <c r="A3069" s="22">
        <v>411200</v>
      </c>
      <c r="B3069" s="23" t="s">
        <v>214</v>
      </c>
      <c r="C3069" s="32">
        <v>47700</v>
      </c>
      <c r="D3069" s="32">
        <v>0</v>
      </c>
    </row>
    <row r="3070" spans="1:4" s="4" customFormat="1" ht="40.5" x14ac:dyDescent="0.2">
      <c r="A3070" s="22">
        <v>411300</v>
      </c>
      <c r="B3070" s="23" t="s">
        <v>89</v>
      </c>
      <c r="C3070" s="32">
        <v>18600</v>
      </c>
      <c r="D3070" s="32">
        <v>0</v>
      </c>
    </row>
    <row r="3071" spans="1:4" s="4" customFormat="1" x14ac:dyDescent="0.2">
      <c r="A3071" s="22">
        <v>411400</v>
      </c>
      <c r="B3071" s="23" t="s">
        <v>90</v>
      </c>
      <c r="C3071" s="32">
        <v>7700</v>
      </c>
      <c r="D3071" s="32">
        <v>0</v>
      </c>
    </row>
    <row r="3072" spans="1:4" s="4" customFormat="1" x14ac:dyDescent="0.2">
      <c r="A3072" s="20">
        <v>412000</v>
      </c>
      <c r="B3072" s="25" t="s">
        <v>206</v>
      </c>
      <c r="C3072" s="19">
        <f>SUM(C3073:C3082)</f>
        <v>71600</v>
      </c>
      <c r="D3072" s="19">
        <f>SUM(D3073:D3082)</f>
        <v>0</v>
      </c>
    </row>
    <row r="3073" spans="1:4" s="4" customFormat="1" x14ac:dyDescent="0.2">
      <c r="A3073" s="22">
        <v>412200</v>
      </c>
      <c r="B3073" s="23" t="s">
        <v>215</v>
      </c>
      <c r="C3073" s="32">
        <v>35600</v>
      </c>
      <c r="D3073" s="32">
        <v>0</v>
      </c>
    </row>
    <row r="3074" spans="1:4" s="4" customFormat="1" x14ac:dyDescent="0.2">
      <c r="A3074" s="22">
        <v>412300</v>
      </c>
      <c r="B3074" s="23" t="s">
        <v>92</v>
      </c>
      <c r="C3074" s="32">
        <v>11500</v>
      </c>
      <c r="D3074" s="32">
        <v>0</v>
      </c>
    </row>
    <row r="3075" spans="1:4" s="4" customFormat="1" x14ac:dyDescent="0.2">
      <c r="A3075" s="22">
        <v>412500</v>
      </c>
      <c r="B3075" s="23" t="s">
        <v>94</v>
      </c>
      <c r="C3075" s="32">
        <v>5899.9999999999991</v>
      </c>
      <c r="D3075" s="32">
        <v>0</v>
      </c>
    </row>
    <row r="3076" spans="1:4" s="4" customFormat="1" x14ac:dyDescent="0.2">
      <c r="A3076" s="22">
        <v>412600</v>
      </c>
      <c r="B3076" s="23" t="s">
        <v>216</v>
      </c>
      <c r="C3076" s="32">
        <v>4200.0000000000036</v>
      </c>
      <c r="D3076" s="32">
        <v>0</v>
      </c>
    </row>
    <row r="3077" spans="1:4" s="4" customFormat="1" x14ac:dyDescent="0.2">
      <c r="A3077" s="22">
        <v>412700</v>
      </c>
      <c r="B3077" s="23" t="s">
        <v>203</v>
      </c>
      <c r="C3077" s="32">
        <v>3100</v>
      </c>
      <c r="D3077" s="32">
        <v>0</v>
      </c>
    </row>
    <row r="3078" spans="1:4" s="4" customFormat="1" x14ac:dyDescent="0.2">
      <c r="A3078" s="22">
        <v>412900</v>
      </c>
      <c r="B3078" s="27" t="s">
        <v>293</v>
      </c>
      <c r="C3078" s="32">
        <v>3000</v>
      </c>
      <c r="D3078" s="32">
        <v>0</v>
      </c>
    </row>
    <row r="3079" spans="1:4" s="4" customFormat="1" x14ac:dyDescent="0.2">
      <c r="A3079" s="22">
        <v>412900</v>
      </c>
      <c r="B3079" s="27" t="s">
        <v>311</v>
      </c>
      <c r="C3079" s="32">
        <v>700</v>
      </c>
      <c r="D3079" s="32">
        <v>0</v>
      </c>
    </row>
    <row r="3080" spans="1:4" s="4" customFormat="1" x14ac:dyDescent="0.2">
      <c r="A3080" s="22">
        <v>412900</v>
      </c>
      <c r="B3080" s="27" t="s">
        <v>312</v>
      </c>
      <c r="C3080" s="32">
        <v>1000</v>
      </c>
      <c r="D3080" s="32">
        <v>0</v>
      </c>
    </row>
    <row r="3081" spans="1:4" s="4" customFormat="1" x14ac:dyDescent="0.2">
      <c r="A3081" s="22">
        <v>412900</v>
      </c>
      <c r="B3081" s="27" t="s">
        <v>313</v>
      </c>
      <c r="C3081" s="32">
        <v>2300</v>
      </c>
      <c r="D3081" s="32">
        <v>0</v>
      </c>
    </row>
    <row r="3082" spans="1:4" s="4" customFormat="1" x14ac:dyDescent="0.2">
      <c r="A3082" s="22">
        <v>412900</v>
      </c>
      <c r="B3082" s="23" t="s">
        <v>295</v>
      </c>
      <c r="C3082" s="32">
        <v>4299.9999999999982</v>
      </c>
      <c r="D3082" s="32">
        <v>0</v>
      </c>
    </row>
    <row r="3083" spans="1:4" s="29" customFormat="1" x14ac:dyDescent="0.2">
      <c r="A3083" s="20">
        <v>510000</v>
      </c>
      <c r="B3083" s="25" t="s">
        <v>152</v>
      </c>
      <c r="C3083" s="19">
        <f t="shared" ref="C3083" si="424">C3084</f>
        <v>5000</v>
      </c>
      <c r="D3083" s="19">
        <f t="shared" ref="D3083" si="425">D3084</f>
        <v>0</v>
      </c>
    </row>
    <row r="3084" spans="1:4" s="29" customFormat="1" x14ac:dyDescent="0.2">
      <c r="A3084" s="20">
        <v>511000</v>
      </c>
      <c r="B3084" s="25" t="s">
        <v>153</v>
      </c>
      <c r="C3084" s="19">
        <f>C3085+0</f>
        <v>5000</v>
      </c>
      <c r="D3084" s="19">
        <f>D3085+0</f>
        <v>0</v>
      </c>
    </row>
    <row r="3085" spans="1:4" s="4" customFormat="1" x14ac:dyDescent="0.2">
      <c r="A3085" s="30">
        <v>511300</v>
      </c>
      <c r="B3085" s="23" t="s">
        <v>156</v>
      </c>
      <c r="C3085" s="32">
        <v>5000</v>
      </c>
      <c r="D3085" s="32">
        <v>0</v>
      </c>
    </row>
    <row r="3086" spans="1:4" s="29" customFormat="1" x14ac:dyDescent="0.2">
      <c r="A3086" s="20">
        <v>630000</v>
      </c>
      <c r="B3086" s="25" t="s">
        <v>191</v>
      </c>
      <c r="C3086" s="19">
        <f>C3087+C3089</f>
        <v>30000</v>
      </c>
      <c r="D3086" s="19">
        <f>D3087+D3089</f>
        <v>4100</v>
      </c>
    </row>
    <row r="3087" spans="1:4" s="29" customFormat="1" x14ac:dyDescent="0.2">
      <c r="A3087" s="20">
        <v>631000</v>
      </c>
      <c r="B3087" s="25" t="s">
        <v>125</v>
      </c>
      <c r="C3087" s="19">
        <f>0+C3088</f>
        <v>0</v>
      </c>
      <c r="D3087" s="19">
        <f>0+D3088</f>
        <v>4100</v>
      </c>
    </row>
    <row r="3088" spans="1:4" s="4" customFormat="1" x14ac:dyDescent="0.2">
      <c r="A3088" s="30">
        <v>631200</v>
      </c>
      <c r="B3088" s="23" t="s">
        <v>194</v>
      </c>
      <c r="C3088" s="32">
        <v>0</v>
      </c>
      <c r="D3088" s="24">
        <v>4100</v>
      </c>
    </row>
    <row r="3089" spans="1:4" s="29" customFormat="1" x14ac:dyDescent="0.2">
      <c r="A3089" s="20">
        <v>638000</v>
      </c>
      <c r="B3089" s="25" t="s">
        <v>126</v>
      </c>
      <c r="C3089" s="19">
        <f t="shared" ref="C3089" si="426">C3090</f>
        <v>30000</v>
      </c>
      <c r="D3089" s="19">
        <f t="shared" ref="D3089" si="427">D3090</f>
        <v>0</v>
      </c>
    </row>
    <row r="3090" spans="1:4" s="4" customFormat="1" x14ac:dyDescent="0.2">
      <c r="A3090" s="22">
        <v>638100</v>
      </c>
      <c r="B3090" s="23" t="s">
        <v>196</v>
      </c>
      <c r="C3090" s="32">
        <v>30000</v>
      </c>
      <c r="D3090" s="32">
        <v>0</v>
      </c>
    </row>
    <row r="3091" spans="1:4" s="4" customFormat="1" x14ac:dyDescent="0.2">
      <c r="A3091" s="63"/>
      <c r="B3091" s="57" t="s">
        <v>230</v>
      </c>
      <c r="C3091" s="61">
        <f>C3066+C3083+C3086</f>
        <v>1281000</v>
      </c>
      <c r="D3091" s="61">
        <f>D3066+D3083+D3086</f>
        <v>4100</v>
      </c>
    </row>
    <row r="3092" spans="1:4" s="4" customFormat="1" x14ac:dyDescent="0.2">
      <c r="A3092" s="40"/>
      <c r="B3092" s="18"/>
      <c r="C3092" s="41"/>
      <c r="D3092" s="41"/>
    </row>
    <row r="3093" spans="1:4" s="4" customFormat="1" x14ac:dyDescent="0.2">
      <c r="A3093" s="17"/>
      <c r="B3093" s="18"/>
      <c r="C3093" s="41"/>
      <c r="D3093" s="41"/>
    </row>
    <row r="3094" spans="1:4" s="4" customFormat="1" x14ac:dyDescent="0.2">
      <c r="A3094" s="22" t="s">
        <v>645</v>
      </c>
      <c r="B3094" s="25"/>
      <c r="C3094" s="24"/>
      <c r="D3094" s="24"/>
    </row>
    <row r="3095" spans="1:4" s="4" customFormat="1" x14ac:dyDescent="0.2">
      <c r="A3095" s="22" t="s">
        <v>243</v>
      </c>
      <c r="B3095" s="25"/>
      <c r="C3095" s="24"/>
      <c r="D3095" s="24"/>
    </row>
    <row r="3096" spans="1:4" s="4" customFormat="1" x14ac:dyDescent="0.2">
      <c r="A3096" s="22" t="s">
        <v>409</v>
      </c>
      <c r="B3096" s="25"/>
      <c r="C3096" s="24"/>
      <c r="D3096" s="24"/>
    </row>
    <row r="3097" spans="1:4" s="4" customFormat="1" x14ac:dyDescent="0.2">
      <c r="A3097" s="22" t="s">
        <v>525</v>
      </c>
      <c r="B3097" s="25"/>
      <c r="C3097" s="24"/>
      <c r="D3097" s="24"/>
    </row>
    <row r="3098" spans="1:4" s="4" customFormat="1" x14ac:dyDescent="0.2">
      <c r="A3098" s="22"/>
      <c r="B3098" s="53"/>
      <c r="C3098" s="41"/>
      <c r="D3098" s="41"/>
    </row>
    <row r="3099" spans="1:4" s="4" customFormat="1" x14ac:dyDescent="0.2">
      <c r="A3099" s="20">
        <v>410000</v>
      </c>
      <c r="B3099" s="21" t="s">
        <v>87</v>
      </c>
      <c r="C3099" s="19">
        <f>C3100+C3105</f>
        <v>2935799.9999999967</v>
      </c>
      <c r="D3099" s="19">
        <f>D3100+D3105</f>
        <v>0</v>
      </c>
    </row>
    <row r="3100" spans="1:4" s="4" customFormat="1" x14ac:dyDescent="0.2">
      <c r="A3100" s="20">
        <v>411000</v>
      </c>
      <c r="B3100" s="21" t="s">
        <v>201</v>
      </c>
      <c r="C3100" s="19">
        <f>SUM(C3101:C3104)</f>
        <v>2570399.9999999967</v>
      </c>
      <c r="D3100" s="19">
        <f>SUM(D3101:D3104)</f>
        <v>0</v>
      </c>
    </row>
    <row r="3101" spans="1:4" s="4" customFormat="1" x14ac:dyDescent="0.2">
      <c r="A3101" s="22">
        <v>411100</v>
      </c>
      <c r="B3101" s="23" t="s">
        <v>88</v>
      </c>
      <c r="C3101" s="32">
        <v>2349999.9999999967</v>
      </c>
      <c r="D3101" s="32">
        <v>0</v>
      </c>
    </row>
    <row r="3102" spans="1:4" s="4" customFormat="1" x14ac:dyDescent="0.2">
      <c r="A3102" s="22">
        <v>411200</v>
      </c>
      <c r="B3102" s="23" t="s">
        <v>214</v>
      </c>
      <c r="C3102" s="32">
        <v>95400</v>
      </c>
      <c r="D3102" s="32">
        <v>0</v>
      </c>
    </row>
    <row r="3103" spans="1:4" s="4" customFormat="1" ht="40.5" x14ac:dyDescent="0.2">
      <c r="A3103" s="22">
        <v>411300</v>
      </c>
      <c r="B3103" s="23" t="s">
        <v>89</v>
      </c>
      <c r="C3103" s="32">
        <v>85000</v>
      </c>
      <c r="D3103" s="32">
        <v>0</v>
      </c>
    </row>
    <row r="3104" spans="1:4" s="4" customFormat="1" x14ac:dyDescent="0.2">
      <c r="A3104" s="22">
        <v>411400</v>
      </c>
      <c r="B3104" s="23" t="s">
        <v>90</v>
      </c>
      <c r="C3104" s="32">
        <v>40000</v>
      </c>
      <c r="D3104" s="32">
        <v>0</v>
      </c>
    </row>
    <row r="3105" spans="1:4" s="4" customFormat="1" x14ac:dyDescent="0.2">
      <c r="A3105" s="20">
        <v>412000</v>
      </c>
      <c r="B3105" s="25" t="s">
        <v>206</v>
      </c>
      <c r="C3105" s="19">
        <f>SUM(C3106:C3116)</f>
        <v>365400</v>
      </c>
      <c r="D3105" s="19">
        <f>SUM(D3106:D3116)</f>
        <v>0</v>
      </c>
    </row>
    <row r="3106" spans="1:4" s="4" customFormat="1" x14ac:dyDescent="0.2">
      <c r="A3106" s="22">
        <v>412200</v>
      </c>
      <c r="B3106" s="23" t="s">
        <v>215</v>
      </c>
      <c r="C3106" s="32">
        <v>200000</v>
      </c>
      <c r="D3106" s="32">
        <v>0</v>
      </c>
    </row>
    <row r="3107" spans="1:4" s="4" customFormat="1" x14ac:dyDescent="0.2">
      <c r="A3107" s="22">
        <v>412300</v>
      </c>
      <c r="B3107" s="23" t="s">
        <v>92</v>
      </c>
      <c r="C3107" s="32">
        <v>42900</v>
      </c>
      <c r="D3107" s="32">
        <v>0</v>
      </c>
    </row>
    <row r="3108" spans="1:4" s="4" customFormat="1" x14ac:dyDescent="0.2">
      <c r="A3108" s="22">
        <v>412500</v>
      </c>
      <c r="B3108" s="23" t="s">
        <v>94</v>
      </c>
      <c r="C3108" s="32">
        <v>16000</v>
      </c>
      <c r="D3108" s="32">
        <v>0</v>
      </c>
    </row>
    <row r="3109" spans="1:4" s="4" customFormat="1" x14ac:dyDescent="0.2">
      <c r="A3109" s="22">
        <v>412600</v>
      </c>
      <c r="B3109" s="23" t="s">
        <v>216</v>
      </c>
      <c r="C3109" s="32">
        <v>9000</v>
      </c>
      <c r="D3109" s="32">
        <v>0</v>
      </c>
    </row>
    <row r="3110" spans="1:4" s="4" customFormat="1" x14ac:dyDescent="0.2">
      <c r="A3110" s="22">
        <v>412700</v>
      </c>
      <c r="B3110" s="23" t="s">
        <v>203</v>
      </c>
      <c r="C3110" s="32">
        <v>28500</v>
      </c>
      <c r="D3110" s="32">
        <v>0</v>
      </c>
    </row>
    <row r="3111" spans="1:4" s="4" customFormat="1" x14ac:dyDescent="0.2">
      <c r="A3111" s="22">
        <v>412900</v>
      </c>
      <c r="B3111" s="27" t="s">
        <v>526</v>
      </c>
      <c r="C3111" s="32">
        <v>3000</v>
      </c>
      <c r="D3111" s="32">
        <v>0</v>
      </c>
    </row>
    <row r="3112" spans="1:4" s="4" customFormat="1" x14ac:dyDescent="0.2">
      <c r="A3112" s="22">
        <v>412900</v>
      </c>
      <c r="B3112" s="27" t="s">
        <v>293</v>
      </c>
      <c r="C3112" s="32">
        <v>49000</v>
      </c>
      <c r="D3112" s="32">
        <v>0</v>
      </c>
    </row>
    <row r="3113" spans="1:4" s="4" customFormat="1" x14ac:dyDescent="0.2">
      <c r="A3113" s="22">
        <v>412900</v>
      </c>
      <c r="B3113" s="27" t="s">
        <v>311</v>
      </c>
      <c r="C3113" s="32">
        <v>2000</v>
      </c>
      <c r="D3113" s="32">
        <v>0</v>
      </c>
    </row>
    <row r="3114" spans="1:4" s="4" customFormat="1" x14ac:dyDescent="0.2">
      <c r="A3114" s="22">
        <v>412900</v>
      </c>
      <c r="B3114" s="27" t="s">
        <v>312</v>
      </c>
      <c r="C3114" s="32">
        <v>5000</v>
      </c>
      <c r="D3114" s="32">
        <v>0</v>
      </c>
    </row>
    <row r="3115" spans="1:4" s="4" customFormat="1" x14ac:dyDescent="0.2">
      <c r="A3115" s="22">
        <v>412900</v>
      </c>
      <c r="B3115" s="27" t="s">
        <v>313</v>
      </c>
      <c r="C3115" s="32">
        <v>5000</v>
      </c>
      <c r="D3115" s="32">
        <v>0</v>
      </c>
    </row>
    <row r="3116" spans="1:4" s="4" customFormat="1" x14ac:dyDescent="0.2">
      <c r="A3116" s="22">
        <v>412900</v>
      </c>
      <c r="B3116" s="23" t="s">
        <v>295</v>
      </c>
      <c r="C3116" s="32">
        <v>5000</v>
      </c>
      <c r="D3116" s="32">
        <v>0</v>
      </c>
    </row>
    <row r="3117" spans="1:4" s="4" customFormat="1" x14ac:dyDescent="0.2">
      <c r="A3117" s="20">
        <v>510000</v>
      </c>
      <c r="B3117" s="25" t="s">
        <v>152</v>
      </c>
      <c r="C3117" s="19">
        <f t="shared" ref="C3117" si="428">C3118</f>
        <v>10000</v>
      </c>
      <c r="D3117" s="19">
        <f t="shared" ref="D3117" si="429">D3118</f>
        <v>0</v>
      </c>
    </row>
    <row r="3118" spans="1:4" s="4" customFormat="1" x14ac:dyDescent="0.2">
      <c r="A3118" s="20">
        <v>511000</v>
      </c>
      <c r="B3118" s="25" t="s">
        <v>153</v>
      </c>
      <c r="C3118" s="19">
        <f>SUM(C3119:C3119)</f>
        <v>10000</v>
      </c>
      <c r="D3118" s="19">
        <f>SUM(D3119:D3119)</f>
        <v>0</v>
      </c>
    </row>
    <row r="3119" spans="1:4" s="4" customFormat="1" x14ac:dyDescent="0.2">
      <c r="A3119" s="22">
        <v>511300</v>
      </c>
      <c r="B3119" s="23" t="s">
        <v>156</v>
      </c>
      <c r="C3119" s="32">
        <v>10000</v>
      </c>
      <c r="D3119" s="32">
        <v>0</v>
      </c>
    </row>
    <row r="3120" spans="1:4" s="29" customFormat="1" x14ac:dyDescent="0.2">
      <c r="A3120" s="20">
        <v>630000</v>
      </c>
      <c r="B3120" s="25" t="s">
        <v>191</v>
      </c>
      <c r="C3120" s="19">
        <f>C3121+C3123</f>
        <v>100000</v>
      </c>
      <c r="D3120" s="19">
        <f>D3121+D3123</f>
        <v>6500000</v>
      </c>
    </row>
    <row r="3121" spans="1:4" s="29" customFormat="1" x14ac:dyDescent="0.2">
      <c r="A3121" s="20">
        <v>631000</v>
      </c>
      <c r="B3121" s="25" t="s">
        <v>125</v>
      </c>
      <c r="C3121" s="19">
        <f>0+C3122</f>
        <v>0</v>
      </c>
      <c r="D3121" s="19">
        <f>0+D3122</f>
        <v>6500000</v>
      </c>
    </row>
    <row r="3122" spans="1:4" s="4" customFormat="1" x14ac:dyDescent="0.2">
      <c r="A3122" s="30">
        <v>631200</v>
      </c>
      <c r="B3122" s="23" t="s">
        <v>194</v>
      </c>
      <c r="C3122" s="32">
        <v>0</v>
      </c>
      <c r="D3122" s="24">
        <v>6500000</v>
      </c>
    </row>
    <row r="3123" spans="1:4" s="29" customFormat="1" x14ac:dyDescent="0.2">
      <c r="A3123" s="20">
        <v>638000</v>
      </c>
      <c r="B3123" s="25" t="s">
        <v>126</v>
      </c>
      <c r="C3123" s="19">
        <f t="shared" ref="C3123" si="430">C3124</f>
        <v>100000</v>
      </c>
      <c r="D3123" s="19">
        <f t="shared" ref="D3123" si="431">D3124</f>
        <v>0</v>
      </c>
    </row>
    <row r="3124" spans="1:4" s="4" customFormat="1" x14ac:dyDescent="0.2">
      <c r="A3124" s="22">
        <v>638100</v>
      </c>
      <c r="B3124" s="23" t="s">
        <v>196</v>
      </c>
      <c r="C3124" s="32">
        <v>100000</v>
      </c>
      <c r="D3124" s="32">
        <v>0</v>
      </c>
    </row>
    <row r="3125" spans="1:4" s="4" customFormat="1" x14ac:dyDescent="0.2">
      <c r="A3125" s="63"/>
      <c r="B3125" s="57" t="s">
        <v>230</v>
      </c>
      <c r="C3125" s="61">
        <f>C3099+C3117+C3120</f>
        <v>3045799.9999999967</v>
      </c>
      <c r="D3125" s="61">
        <f>D3099+D3117+D3120</f>
        <v>6500000</v>
      </c>
    </row>
    <row r="3126" spans="1:4" s="4" customFormat="1" x14ac:dyDescent="0.2">
      <c r="A3126" s="17"/>
      <c r="B3126" s="23"/>
      <c r="C3126" s="24"/>
      <c r="D3126" s="24"/>
    </row>
    <row r="3127" spans="1:4" s="4" customFormat="1" x14ac:dyDescent="0.2">
      <c r="A3127" s="17"/>
      <c r="B3127" s="18"/>
      <c r="C3127" s="41"/>
      <c r="D3127" s="41"/>
    </row>
    <row r="3128" spans="1:4" s="4" customFormat="1" x14ac:dyDescent="0.2">
      <c r="A3128" s="22" t="s">
        <v>646</v>
      </c>
      <c r="B3128" s="25"/>
      <c r="C3128" s="24"/>
      <c r="D3128" s="24"/>
    </row>
    <row r="3129" spans="1:4" s="4" customFormat="1" x14ac:dyDescent="0.2">
      <c r="A3129" s="22" t="s">
        <v>243</v>
      </c>
      <c r="B3129" s="25"/>
      <c r="C3129" s="24"/>
      <c r="D3129" s="24"/>
    </row>
    <row r="3130" spans="1:4" s="4" customFormat="1" x14ac:dyDescent="0.2">
      <c r="A3130" s="22" t="s">
        <v>410</v>
      </c>
      <c r="B3130" s="25"/>
      <c r="C3130" s="24"/>
      <c r="D3130" s="24"/>
    </row>
    <row r="3131" spans="1:4" s="4" customFormat="1" x14ac:dyDescent="0.2">
      <c r="A3131" s="22" t="s">
        <v>525</v>
      </c>
      <c r="B3131" s="25"/>
      <c r="C3131" s="24"/>
      <c r="D3131" s="24"/>
    </row>
    <row r="3132" spans="1:4" s="4" customFormat="1" x14ac:dyDescent="0.2">
      <c r="A3132" s="22"/>
      <c r="B3132" s="53"/>
      <c r="C3132" s="41"/>
      <c r="D3132" s="41"/>
    </row>
    <row r="3133" spans="1:4" s="4" customFormat="1" x14ac:dyDescent="0.2">
      <c r="A3133" s="20">
        <v>410000</v>
      </c>
      <c r="B3133" s="21" t="s">
        <v>87</v>
      </c>
      <c r="C3133" s="19">
        <f>C3134+C3139+C3152</f>
        <v>1047700</v>
      </c>
      <c r="D3133" s="19">
        <f>D3134+D3139+D3152</f>
        <v>0</v>
      </c>
    </row>
    <row r="3134" spans="1:4" s="4" customFormat="1" x14ac:dyDescent="0.2">
      <c r="A3134" s="20">
        <v>411000</v>
      </c>
      <c r="B3134" s="21" t="s">
        <v>201</v>
      </c>
      <c r="C3134" s="19">
        <f>SUM(C3135:C3138)</f>
        <v>818500</v>
      </c>
      <c r="D3134" s="19">
        <f>SUM(D3135:D3138)</f>
        <v>0</v>
      </c>
    </row>
    <row r="3135" spans="1:4" s="4" customFormat="1" x14ac:dyDescent="0.2">
      <c r="A3135" s="22">
        <v>411100</v>
      </c>
      <c r="B3135" s="23" t="s">
        <v>88</v>
      </c>
      <c r="C3135" s="32">
        <v>741000</v>
      </c>
      <c r="D3135" s="32">
        <v>0</v>
      </c>
    </row>
    <row r="3136" spans="1:4" s="4" customFormat="1" x14ac:dyDescent="0.2">
      <c r="A3136" s="22">
        <v>411200</v>
      </c>
      <c r="B3136" s="23" t="s">
        <v>214</v>
      </c>
      <c r="C3136" s="32">
        <v>34900</v>
      </c>
      <c r="D3136" s="32">
        <v>0</v>
      </c>
    </row>
    <row r="3137" spans="1:4" s="4" customFormat="1" ht="40.5" x14ac:dyDescent="0.2">
      <c r="A3137" s="22">
        <v>411300</v>
      </c>
      <c r="B3137" s="23" t="s">
        <v>89</v>
      </c>
      <c r="C3137" s="32">
        <v>24399.999999999996</v>
      </c>
      <c r="D3137" s="32">
        <v>0</v>
      </c>
    </row>
    <row r="3138" spans="1:4" s="4" customFormat="1" x14ac:dyDescent="0.2">
      <c r="A3138" s="22">
        <v>411400</v>
      </c>
      <c r="B3138" s="23" t="s">
        <v>90</v>
      </c>
      <c r="C3138" s="32">
        <v>18200</v>
      </c>
      <c r="D3138" s="32">
        <v>0</v>
      </c>
    </row>
    <row r="3139" spans="1:4" s="4" customFormat="1" x14ac:dyDescent="0.2">
      <c r="A3139" s="20">
        <v>412000</v>
      </c>
      <c r="B3139" s="25" t="s">
        <v>206</v>
      </c>
      <c r="C3139" s="19">
        <f>SUM(C3140:C3151)</f>
        <v>228700</v>
      </c>
      <c r="D3139" s="19">
        <f>SUM(D3140:D3151)</f>
        <v>0</v>
      </c>
    </row>
    <row r="3140" spans="1:4" s="4" customFormat="1" x14ac:dyDescent="0.2">
      <c r="A3140" s="22">
        <v>412100</v>
      </c>
      <c r="B3140" s="23" t="s">
        <v>91</v>
      </c>
      <c r="C3140" s="32">
        <v>94600</v>
      </c>
      <c r="D3140" s="32">
        <v>0</v>
      </c>
    </row>
    <row r="3141" spans="1:4" s="4" customFormat="1" x14ac:dyDescent="0.2">
      <c r="A3141" s="22">
        <v>412200</v>
      </c>
      <c r="B3141" s="23" t="s">
        <v>215</v>
      </c>
      <c r="C3141" s="32">
        <v>85999.999999999985</v>
      </c>
      <c r="D3141" s="32">
        <v>0</v>
      </c>
    </row>
    <row r="3142" spans="1:4" s="4" customFormat="1" x14ac:dyDescent="0.2">
      <c r="A3142" s="22">
        <v>412300</v>
      </c>
      <c r="B3142" s="23" t="s">
        <v>92</v>
      </c>
      <c r="C3142" s="32">
        <v>15000</v>
      </c>
      <c r="D3142" s="32">
        <v>0</v>
      </c>
    </row>
    <row r="3143" spans="1:4" s="4" customFormat="1" x14ac:dyDescent="0.2">
      <c r="A3143" s="22">
        <v>412500</v>
      </c>
      <c r="B3143" s="23" t="s">
        <v>94</v>
      </c>
      <c r="C3143" s="32">
        <v>4000</v>
      </c>
      <c r="D3143" s="32">
        <v>0</v>
      </c>
    </row>
    <row r="3144" spans="1:4" s="4" customFormat="1" x14ac:dyDescent="0.2">
      <c r="A3144" s="22">
        <v>412600</v>
      </c>
      <c r="B3144" s="23" t="s">
        <v>216</v>
      </c>
      <c r="C3144" s="32">
        <v>4000.0000000000005</v>
      </c>
      <c r="D3144" s="32">
        <v>0</v>
      </c>
    </row>
    <row r="3145" spans="1:4" s="4" customFormat="1" x14ac:dyDescent="0.2">
      <c r="A3145" s="22">
        <v>412700</v>
      </c>
      <c r="B3145" s="23" t="s">
        <v>203</v>
      </c>
      <c r="C3145" s="32">
        <v>15000</v>
      </c>
      <c r="D3145" s="32">
        <v>0</v>
      </c>
    </row>
    <row r="3146" spans="1:4" s="4" customFormat="1" x14ac:dyDescent="0.2">
      <c r="A3146" s="22">
        <v>412900</v>
      </c>
      <c r="B3146" s="27" t="s">
        <v>526</v>
      </c>
      <c r="C3146" s="32">
        <v>900</v>
      </c>
      <c r="D3146" s="32">
        <v>0</v>
      </c>
    </row>
    <row r="3147" spans="1:4" s="4" customFormat="1" x14ac:dyDescent="0.2">
      <c r="A3147" s="22">
        <v>412900</v>
      </c>
      <c r="B3147" s="27" t="s">
        <v>293</v>
      </c>
      <c r="C3147" s="32">
        <v>5800</v>
      </c>
      <c r="D3147" s="32">
        <v>0</v>
      </c>
    </row>
    <row r="3148" spans="1:4" s="4" customFormat="1" x14ac:dyDescent="0.2">
      <c r="A3148" s="22">
        <v>412900</v>
      </c>
      <c r="B3148" s="27" t="s">
        <v>311</v>
      </c>
      <c r="C3148" s="32">
        <v>1000</v>
      </c>
      <c r="D3148" s="32">
        <v>0</v>
      </c>
    </row>
    <row r="3149" spans="1:4" s="4" customFormat="1" x14ac:dyDescent="0.2">
      <c r="A3149" s="22">
        <v>412900</v>
      </c>
      <c r="B3149" s="27" t="s">
        <v>312</v>
      </c>
      <c r="C3149" s="32">
        <v>800</v>
      </c>
      <c r="D3149" s="32">
        <v>0</v>
      </c>
    </row>
    <row r="3150" spans="1:4" s="4" customFormat="1" x14ac:dyDescent="0.2">
      <c r="A3150" s="22">
        <v>412900</v>
      </c>
      <c r="B3150" s="27" t="s">
        <v>313</v>
      </c>
      <c r="C3150" s="32">
        <v>1500</v>
      </c>
      <c r="D3150" s="32">
        <v>0</v>
      </c>
    </row>
    <row r="3151" spans="1:4" s="4" customFormat="1" x14ac:dyDescent="0.2">
      <c r="A3151" s="22">
        <v>412900</v>
      </c>
      <c r="B3151" s="23" t="s">
        <v>295</v>
      </c>
      <c r="C3151" s="32">
        <v>100</v>
      </c>
      <c r="D3151" s="32">
        <v>0</v>
      </c>
    </row>
    <row r="3152" spans="1:4" s="29" customFormat="1" x14ac:dyDescent="0.2">
      <c r="A3152" s="20">
        <v>413000</v>
      </c>
      <c r="B3152" s="25" t="s">
        <v>207</v>
      </c>
      <c r="C3152" s="19">
        <f>C3153</f>
        <v>499.99999999999989</v>
      </c>
      <c r="D3152" s="19">
        <f>D3153</f>
        <v>0</v>
      </c>
    </row>
    <row r="3153" spans="1:4" s="4" customFormat="1" x14ac:dyDescent="0.2">
      <c r="A3153" s="22">
        <v>413900</v>
      </c>
      <c r="B3153" s="23" t="s">
        <v>99</v>
      </c>
      <c r="C3153" s="32">
        <v>499.99999999999989</v>
      </c>
      <c r="D3153" s="32">
        <v>0</v>
      </c>
    </row>
    <row r="3154" spans="1:4" s="4" customFormat="1" x14ac:dyDescent="0.2">
      <c r="A3154" s="20">
        <v>510000</v>
      </c>
      <c r="B3154" s="25" t="s">
        <v>152</v>
      </c>
      <c r="C3154" s="19">
        <f>C3155+0</f>
        <v>3000</v>
      </c>
      <c r="D3154" s="19">
        <f>D3155+0</f>
        <v>0</v>
      </c>
    </row>
    <row r="3155" spans="1:4" s="4" customFormat="1" x14ac:dyDescent="0.2">
      <c r="A3155" s="20">
        <v>511000</v>
      </c>
      <c r="B3155" s="25" t="s">
        <v>153</v>
      </c>
      <c r="C3155" s="19">
        <f>SUM(C3156:C3156)</f>
        <v>3000</v>
      </c>
      <c r="D3155" s="19">
        <f>SUM(D3156:D3156)</f>
        <v>0</v>
      </c>
    </row>
    <row r="3156" spans="1:4" s="4" customFormat="1" x14ac:dyDescent="0.2">
      <c r="A3156" s="22">
        <v>511300</v>
      </c>
      <c r="B3156" s="23" t="s">
        <v>156</v>
      </c>
      <c r="C3156" s="32">
        <v>3000</v>
      </c>
      <c r="D3156" s="32">
        <v>0</v>
      </c>
    </row>
    <row r="3157" spans="1:4" s="29" customFormat="1" x14ac:dyDescent="0.2">
      <c r="A3157" s="20">
        <v>630000</v>
      </c>
      <c r="B3157" s="25" t="s">
        <v>191</v>
      </c>
      <c r="C3157" s="19">
        <f>C3158+C3160</f>
        <v>8500</v>
      </c>
      <c r="D3157" s="19">
        <f>D3158+D3160</f>
        <v>1146100</v>
      </c>
    </row>
    <row r="3158" spans="1:4" s="29" customFormat="1" x14ac:dyDescent="0.2">
      <c r="A3158" s="20">
        <v>631000</v>
      </c>
      <c r="B3158" s="25" t="s">
        <v>125</v>
      </c>
      <c r="C3158" s="19">
        <f>0+C3159</f>
        <v>0</v>
      </c>
      <c r="D3158" s="19">
        <f>0+D3159</f>
        <v>1146100</v>
      </c>
    </row>
    <row r="3159" spans="1:4" s="4" customFormat="1" x14ac:dyDescent="0.2">
      <c r="A3159" s="30">
        <v>631200</v>
      </c>
      <c r="B3159" s="23" t="s">
        <v>194</v>
      </c>
      <c r="C3159" s="32">
        <v>0</v>
      </c>
      <c r="D3159" s="24">
        <v>1146100</v>
      </c>
    </row>
    <row r="3160" spans="1:4" s="29" customFormat="1" x14ac:dyDescent="0.2">
      <c r="A3160" s="20">
        <v>638000</v>
      </c>
      <c r="B3160" s="25" t="s">
        <v>126</v>
      </c>
      <c r="C3160" s="19">
        <f>C3161</f>
        <v>8500</v>
      </c>
      <c r="D3160" s="19">
        <f>D3161</f>
        <v>0</v>
      </c>
    </row>
    <row r="3161" spans="1:4" s="4" customFormat="1" x14ac:dyDescent="0.2">
      <c r="A3161" s="22">
        <v>638100</v>
      </c>
      <c r="B3161" s="23" t="s">
        <v>196</v>
      </c>
      <c r="C3161" s="32">
        <v>8500</v>
      </c>
      <c r="D3161" s="32">
        <v>0</v>
      </c>
    </row>
    <row r="3162" spans="1:4" s="4" customFormat="1" x14ac:dyDescent="0.2">
      <c r="A3162" s="63"/>
      <c r="B3162" s="57" t="s">
        <v>230</v>
      </c>
      <c r="C3162" s="61">
        <f>C3133+C3154+C3157</f>
        <v>1059200</v>
      </c>
      <c r="D3162" s="61">
        <f>D3133+D3154+D3157</f>
        <v>1146100</v>
      </c>
    </row>
    <row r="3163" spans="1:4" s="4" customFormat="1" x14ac:dyDescent="0.2">
      <c r="A3163" s="17"/>
      <c r="B3163" s="23"/>
      <c r="C3163" s="24"/>
      <c r="D3163" s="24"/>
    </row>
    <row r="3164" spans="1:4" s="4" customFormat="1" x14ac:dyDescent="0.2">
      <c r="A3164" s="17"/>
      <c r="B3164" s="18"/>
      <c r="C3164" s="41"/>
      <c r="D3164" s="41"/>
    </row>
    <row r="3165" spans="1:4" s="4" customFormat="1" x14ac:dyDescent="0.2">
      <c r="A3165" s="22" t="s">
        <v>647</v>
      </c>
      <c r="B3165" s="25"/>
      <c r="C3165" s="24"/>
      <c r="D3165" s="24"/>
    </row>
    <row r="3166" spans="1:4" s="4" customFormat="1" x14ac:dyDescent="0.2">
      <c r="A3166" s="22" t="s">
        <v>243</v>
      </c>
      <c r="B3166" s="25"/>
      <c r="C3166" s="24"/>
      <c r="D3166" s="24"/>
    </row>
    <row r="3167" spans="1:4" s="4" customFormat="1" x14ac:dyDescent="0.2">
      <c r="A3167" s="22" t="s">
        <v>411</v>
      </c>
      <c r="B3167" s="25"/>
      <c r="C3167" s="24"/>
      <c r="D3167" s="24"/>
    </row>
    <row r="3168" spans="1:4" s="4" customFormat="1" x14ac:dyDescent="0.2">
      <c r="A3168" s="22" t="s">
        <v>525</v>
      </c>
      <c r="B3168" s="25"/>
      <c r="C3168" s="24"/>
      <c r="D3168" s="24"/>
    </row>
    <row r="3169" spans="1:4" s="4" customFormat="1" x14ac:dyDescent="0.2">
      <c r="A3169" s="22"/>
      <c r="B3169" s="53"/>
      <c r="C3169" s="41"/>
      <c r="D3169" s="41"/>
    </row>
    <row r="3170" spans="1:4" s="4" customFormat="1" x14ac:dyDescent="0.2">
      <c r="A3170" s="20">
        <v>410000</v>
      </c>
      <c r="B3170" s="21" t="s">
        <v>87</v>
      </c>
      <c r="C3170" s="19">
        <f>C3171+C3176</f>
        <v>876400</v>
      </c>
      <c r="D3170" s="19">
        <f>D3171+D3176</f>
        <v>0</v>
      </c>
    </row>
    <row r="3171" spans="1:4" s="4" customFormat="1" x14ac:dyDescent="0.2">
      <c r="A3171" s="20">
        <v>411000</v>
      </c>
      <c r="B3171" s="21" t="s">
        <v>201</v>
      </c>
      <c r="C3171" s="19">
        <f>SUM(C3172:C3175)</f>
        <v>755400</v>
      </c>
      <c r="D3171" s="19">
        <f>SUM(D3172:D3175)</f>
        <v>0</v>
      </c>
    </row>
    <row r="3172" spans="1:4" s="4" customFormat="1" x14ac:dyDescent="0.2">
      <c r="A3172" s="22">
        <v>411100</v>
      </c>
      <c r="B3172" s="23" t="s">
        <v>88</v>
      </c>
      <c r="C3172" s="32">
        <v>638400</v>
      </c>
      <c r="D3172" s="32">
        <v>0</v>
      </c>
    </row>
    <row r="3173" spans="1:4" s="4" customFormat="1" x14ac:dyDescent="0.2">
      <c r="A3173" s="22">
        <v>411200</v>
      </c>
      <c r="B3173" s="23" t="s">
        <v>214</v>
      </c>
      <c r="C3173" s="32">
        <v>50100</v>
      </c>
      <c r="D3173" s="32">
        <v>0</v>
      </c>
    </row>
    <row r="3174" spans="1:4" s="4" customFormat="1" ht="40.5" x14ac:dyDescent="0.2">
      <c r="A3174" s="22">
        <v>411300</v>
      </c>
      <c r="B3174" s="23" t="s">
        <v>89</v>
      </c>
      <c r="C3174" s="32">
        <v>45600</v>
      </c>
      <c r="D3174" s="32">
        <v>0</v>
      </c>
    </row>
    <row r="3175" spans="1:4" s="4" customFormat="1" x14ac:dyDescent="0.2">
      <c r="A3175" s="22">
        <v>411400</v>
      </c>
      <c r="B3175" s="23" t="s">
        <v>90</v>
      </c>
      <c r="C3175" s="32">
        <v>21300</v>
      </c>
      <c r="D3175" s="32">
        <v>0</v>
      </c>
    </row>
    <row r="3176" spans="1:4" s="4" customFormat="1" x14ac:dyDescent="0.2">
      <c r="A3176" s="20">
        <v>412000</v>
      </c>
      <c r="B3176" s="25" t="s">
        <v>206</v>
      </c>
      <c r="C3176" s="19">
        <f>SUM(C3177:C3183)</f>
        <v>120999.99999999997</v>
      </c>
      <c r="D3176" s="19">
        <f>SUM(D3177:D3183)</f>
        <v>0</v>
      </c>
    </row>
    <row r="3177" spans="1:4" s="4" customFormat="1" x14ac:dyDescent="0.2">
      <c r="A3177" s="22">
        <v>412200</v>
      </c>
      <c r="B3177" s="23" t="s">
        <v>215</v>
      </c>
      <c r="C3177" s="32">
        <v>71199.999999999971</v>
      </c>
      <c r="D3177" s="32">
        <v>0</v>
      </c>
    </row>
    <row r="3178" spans="1:4" s="4" customFormat="1" x14ac:dyDescent="0.2">
      <c r="A3178" s="22">
        <v>412300</v>
      </c>
      <c r="B3178" s="23" t="s">
        <v>92</v>
      </c>
      <c r="C3178" s="32">
        <v>20000</v>
      </c>
      <c r="D3178" s="32">
        <v>0</v>
      </c>
    </row>
    <row r="3179" spans="1:4" s="4" customFormat="1" x14ac:dyDescent="0.2">
      <c r="A3179" s="22">
        <v>412500</v>
      </c>
      <c r="B3179" s="23" t="s">
        <v>94</v>
      </c>
      <c r="C3179" s="32">
        <v>3499.9999999999991</v>
      </c>
      <c r="D3179" s="32">
        <v>0</v>
      </c>
    </row>
    <row r="3180" spans="1:4" s="4" customFormat="1" x14ac:dyDescent="0.2">
      <c r="A3180" s="22">
        <v>412600</v>
      </c>
      <c r="B3180" s="23" t="s">
        <v>216</v>
      </c>
      <c r="C3180" s="32">
        <v>9700</v>
      </c>
      <c r="D3180" s="32">
        <v>0</v>
      </c>
    </row>
    <row r="3181" spans="1:4" s="4" customFormat="1" x14ac:dyDescent="0.2">
      <c r="A3181" s="22">
        <v>412700</v>
      </c>
      <c r="B3181" s="23" t="s">
        <v>203</v>
      </c>
      <c r="C3181" s="32">
        <v>6199.9999999999982</v>
      </c>
      <c r="D3181" s="32">
        <v>0</v>
      </c>
    </row>
    <row r="3182" spans="1:4" s="4" customFormat="1" x14ac:dyDescent="0.2">
      <c r="A3182" s="22">
        <v>412900</v>
      </c>
      <c r="B3182" s="27" t="s">
        <v>312</v>
      </c>
      <c r="C3182" s="32">
        <v>8999.9999999999964</v>
      </c>
      <c r="D3182" s="32">
        <v>0</v>
      </c>
    </row>
    <row r="3183" spans="1:4" s="4" customFormat="1" x14ac:dyDescent="0.2">
      <c r="A3183" s="22">
        <v>412900</v>
      </c>
      <c r="B3183" s="27" t="s">
        <v>313</v>
      </c>
      <c r="C3183" s="32">
        <v>1400</v>
      </c>
      <c r="D3183" s="32">
        <v>0</v>
      </c>
    </row>
    <row r="3184" spans="1:4" s="4" customFormat="1" x14ac:dyDescent="0.2">
      <c r="A3184" s="20">
        <v>510000</v>
      </c>
      <c r="B3184" s="25" t="s">
        <v>152</v>
      </c>
      <c r="C3184" s="19">
        <f>C3185+0+0</f>
        <v>1000</v>
      </c>
      <c r="D3184" s="19">
        <f>D3185+0+0</f>
        <v>0</v>
      </c>
    </row>
    <row r="3185" spans="1:4" s="4" customFormat="1" x14ac:dyDescent="0.2">
      <c r="A3185" s="20">
        <v>511000</v>
      </c>
      <c r="B3185" s="25" t="s">
        <v>153</v>
      </c>
      <c r="C3185" s="19">
        <f t="shared" ref="C3185" si="432">SUM(C3186:C3186)</f>
        <v>1000</v>
      </c>
      <c r="D3185" s="19">
        <f t="shared" ref="D3185" si="433">SUM(D3186:D3186)</f>
        <v>0</v>
      </c>
    </row>
    <row r="3186" spans="1:4" s="4" customFormat="1" x14ac:dyDescent="0.2">
      <c r="A3186" s="22">
        <v>511300</v>
      </c>
      <c r="B3186" s="23" t="s">
        <v>156</v>
      </c>
      <c r="C3186" s="32">
        <v>1000</v>
      </c>
      <c r="D3186" s="32">
        <v>0</v>
      </c>
    </row>
    <row r="3187" spans="1:4" s="29" customFormat="1" x14ac:dyDescent="0.2">
      <c r="A3187" s="20">
        <v>630000</v>
      </c>
      <c r="B3187" s="25" t="s">
        <v>191</v>
      </c>
      <c r="C3187" s="19">
        <f>C3188+0</f>
        <v>0</v>
      </c>
      <c r="D3187" s="19">
        <f>D3188+0</f>
        <v>40575800</v>
      </c>
    </row>
    <row r="3188" spans="1:4" s="29" customFormat="1" x14ac:dyDescent="0.2">
      <c r="A3188" s="20">
        <v>631000</v>
      </c>
      <c r="B3188" s="25" t="s">
        <v>125</v>
      </c>
      <c r="C3188" s="19">
        <f>0+C3189</f>
        <v>0</v>
      </c>
      <c r="D3188" s="19">
        <f>0+D3189</f>
        <v>40575800</v>
      </c>
    </row>
    <row r="3189" spans="1:4" s="4" customFormat="1" x14ac:dyDescent="0.2">
      <c r="A3189" s="30">
        <v>631200</v>
      </c>
      <c r="B3189" s="23" t="s">
        <v>194</v>
      </c>
      <c r="C3189" s="32">
        <v>0</v>
      </c>
      <c r="D3189" s="24">
        <v>40575800</v>
      </c>
    </row>
    <row r="3190" spans="1:4" s="4" customFormat="1" x14ac:dyDescent="0.2">
      <c r="A3190" s="63"/>
      <c r="B3190" s="57" t="s">
        <v>230</v>
      </c>
      <c r="C3190" s="61">
        <f>C3170+C3184+C3187</f>
        <v>877400</v>
      </c>
      <c r="D3190" s="61">
        <f>D3170+D3184+D3187</f>
        <v>40575800</v>
      </c>
    </row>
    <row r="3191" spans="1:4" s="4" customFormat="1" x14ac:dyDescent="0.2">
      <c r="A3191" s="17"/>
      <c r="B3191" s="23"/>
      <c r="C3191" s="24"/>
      <c r="D3191" s="24"/>
    </row>
    <row r="3192" spans="1:4" s="4" customFormat="1" x14ac:dyDescent="0.2">
      <c r="A3192" s="17"/>
      <c r="B3192" s="18"/>
      <c r="C3192" s="41"/>
      <c r="D3192" s="41"/>
    </row>
    <row r="3193" spans="1:4" s="4" customFormat="1" x14ac:dyDescent="0.2">
      <c r="A3193" s="22" t="s">
        <v>648</v>
      </c>
      <c r="B3193" s="25"/>
      <c r="C3193" s="24"/>
      <c r="D3193" s="24"/>
    </row>
    <row r="3194" spans="1:4" s="4" customFormat="1" x14ac:dyDescent="0.2">
      <c r="A3194" s="22" t="s">
        <v>243</v>
      </c>
      <c r="B3194" s="25"/>
      <c r="C3194" s="24"/>
      <c r="D3194" s="24"/>
    </row>
    <row r="3195" spans="1:4" s="4" customFormat="1" x14ac:dyDescent="0.2">
      <c r="A3195" s="22" t="s">
        <v>412</v>
      </c>
      <c r="B3195" s="25"/>
      <c r="C3195" s="24"/>
      <c r="D3195" s="24"/>
    </row>
    <row r="3196" spans="1:4" s="4" customFormat="1" x14ac:dyDescent="0.2">
      <c r="A3196" s="22" t="s">
        <v>525</v>
      </c>
      <c r="B3196" s="25"/>
      <c r="C3196" s="24"/>
      <c r="D3196" s="24"/>
    </row>
    <row r="3197" spans="1:4" s="4" customFormat="1" x14ac:dyDescent="0.2">
      <c r="A3197" s="22"/>
      <c r="B3197" s="53"/>
      <c r="C3197" s="41"/>
      <c r="D3197" s="41"/>
    </row>
    <row r="3198" spans="1:4" s="4" customFormat="1" x14ac:dyDescent="0.2">
      <c r="A3198" s="20">
        <v>410000</v>
      </c>
      <c r="B3198" s="21" t="s">
        <v>87</v>
      </c>
      <c r="C3198" s="19">
        <f>C3199+C3204</f>
        <v>931000</v>
      </c>
      <c r="D3198" s="19">
        <f>D3199+D3204</f>
        <v>0</v>
      </c>
    </row>
    <row r="3199" spans="1:4" s="4" customFormat="1" x14ac:dyDescent="0.2">
      <c r="A3199" s="20">
        <v>411000</v>
      </c>
      <c r="B3199" s="21" t="s">
        <v>201</v>
      </c>
      <c r="C3199" s="19">
        <f>SUM(C3200:C3203)</f>
        <v>828000</v>
      </c>
      <c r="D3199" s="19">
        <f>SUM(D3200:D3203)</f>
        <v>0</v>
      </c>
    </row>
    <row r="3200" spans="1:4" s="4" customFormat="1" x14ac:dyDescent="0.2">
      <c r="A3200" s="22">
        <v>411100</v>
      </c>
      <c r="B3200" s="23" t="s">
        <v>88</v>
      </c>
      <c r="C3200" s="32">
        <v>752100</v>
      </c>
      <c r="D3200" s="32">
        <v>0</v>
      </c>
    </row>
    <row r="3201" spans="1:4" s="4" customFormat="1" x14ac:dyDescent="0.2">
      <c r="A3201" s="22">
        <v>411200</v>
      </c>
      <c r="B3201" s="23" t="s">
        <v>214</v>
      </c>
      <c r="C3201" s="32">
        <v>41800</v>
      </c>
      <c r="D3201" s="32">
        <v>0</v>
      </c>
    </row>
    <row r="3202" spans="1:4" s="4" customFormat="1" ht="40.5" x14ac:dyDescent="0.2">
      <c r="A3202" s="22">
        <v>411300</v>
      </c>
      <c r="B3202" s="23" t="s">
        <v>89</v>
      </c>
      <c r="C3202" s="32">
        <v>9700</v>
      </c>
      <c r="D3202" s="32">
        <v>0</v>
      </c>
    </row>
    <row r="3203" spans="1:4" s="4" customFormat="1" x14ac:dyDescent="0.2">
      <c r="A3203" s="22">
        <v>411400</v>
      </c>
      <c r="B3203" s="23" t="s">
        <v>90</v>
      </c>
      <c r="C3203" s="32">
        <v>24400</v>
      </c>
      <c r="D3203" s="32">
        <v>0</v>
      </c>
    </row>
    <row r="3204" spans="1:4" s="4" customFormat="1" x14ac:dyDescent="0.2">
      <c r="A3204" s="20">
        <v>412000</v>
      </c>
      <c r="B3204" s="25" t="s">
        <v>206</v>
      </c>
      <c r="C3204" s="19">
        <f>SUM(C3205:C3212)</f>
        <v>103000</v>
      </c>
      <c r="D3204" s="19">
        <f>SUM(D3205:D3212)</f>
        <v>0</v>
      </c>
    </row>
    <row r="3205" spans="1:4" s="4" customFormat="1" x14ac:dyDescent="0.2">
      <c r="A3205" s="22">
        <v>412200</v>
      </c>
      <c r="B3205" s="23" t="s">
        <v>215</v>
      </c>
      <c r="C3205" s="32">
        <v>52000</v>
      </c>
      <c r="D3205" s="32">
        <v>0</v>
      </c>
    </row>
    <row r="3206" spans="1:4" s="4" customFormat="1" x14ac:dyDescent="0.2">
      <c r="A3206" s="22">
        <v>412300</v>
      </c>
      <c r="B3206" s="23" t="s">
        <v>92</v>
      </c>
      <c r="C3206" s="32">
        <v>13000</v>
      </c>
      <c r="D3206" s="32">
        <v>0</v>
      </c>
    </row>
    <row r="3207" spans="1:4" s="4" customFormat="1" x14ac:dyDescent="0.2">
      <c r="A3207" s="22">
        <v>412500</v>
      </c>
      <c r="B3207" s="23" t="s">
        <v>94</v>
      </c>
      <c r="C3207" s="32">
        <v>4000</v>
      </c>
      <c r="D3207" s="32">
        <v>0</v>
      </c>
    </row>
    <row r="3208" spans="1:4" s="4" customFormat="1" x14ac:dyDescent="0.2">
      <c r="A3208" s="22">
        <v>412600</v>
      </c>
      <c r="B3208" s="23" t="s">
        <v>216</v>
      </c>
      <c r="C3208" s="32">
        <v>6000</v>
      </c>
      <c r="D3208" s="32">
        <v>0</v>
      </c>
    </row>
    <row r="3209" spans="1:4" s="4" customFormat="1" x14ac:dyDescent="0.2">
      <c r="A3209" s="22">
        <v>412700</v>
      </c>
      <c r="B3209" s="23" t="s">
        <v>203</v>
      </c>
      <c r="C3209" s="32">
        <v>25899.999999999993</v>
      </c>
      <c r="D3209" s="32">
        <v>0</v>
      </c>
    </row>
    <row r="3210" spans="1:4" s="4" customFormat="1" x14ac:dyDescent="0.2">
      <c r="A3210" s="22">
        <v>412900</v>
      </c>
      <c r="B3210" s="27" t="s">
        <v>311</v>
      </c>
      <c r="C3210" s="32">
        <v>499.99999999999989</v>
      </c>
      <c r="D3210" s="32">
        <v>0</v>
      </c>
    </row>
    <row r="3211" spans="1:4" s="4" customFormat="1" x14ac:dyDescent="0.2">
      <c r="A3211" s="22">
        <v>412900</v>
      </c>
      <c r="B3211" s="27" t="s">
        <v>312</v>
      </c>
      <c r="C3211" s="32">
        <v>200</v>
      </c>
      <c r="D3211" s="32">
        <v>0</v>
      </c>
    </row>
    <row r="3212" spans="1:4" s="4" customFormat="1" x14ac:dyDescent="0.2">
      <c r="A3212" s="22">
        <v>412900</v>
      </c>
      <c r="B3212" s="27" t="s">
        <v>313</v>
      </c>
      <c r="C3212" s="32">
        <v>1400</v>
      </c>
      <c r="D3212" s="32">
        <v>0</v>
      </c>
    </row>
    <row r="3213" spans="1:4" s="29" customFormat="1" x14ac:dyDescent="0.2">
      <c r="A3213" s="20">
        <v>510000</v>
      </c>
      <c r="B3213" s="25" t="s">
        <v>152</v>
      </c>
      <c r="C3213" s="19">
        <f t="shared" ref="C3213:C3214" si="434">C3214</f>
        <v>3000</v>
      </c>
      <c r="D3213" s="19">
        <f t="shared" ref="D3213:D3214" si="435">D3214</f>
        <v>0</v>
      </c>
    </row>
    <row r="3214" spans="1:4" s="29" customFormat="1" x14ac:dyDescent="0.2">
      <c r="A3214" s="20">
        <v>511000</v>
      </c>
      <c r="B3214" s="25" t="s">
        <v>153</v>
      </c>
      <c r="C3214" s="19">
        <f t="shared" si="434"/>
        <v>3000</v>
      </c>
      <c r="D3214" s="19">
        <f t="shared" si="435"/>
        <v>0</v>
      </c>
    </row>
    <row r="3215" spans="1:4" s="4" customFormat="1" x14ac:dyDescent="0.2">
      <c r="A3215" s="22">
        <v>511300</v>
      </c>
      <c r="B3215" s="23" t="s">
        <v>156</v>
      </c>
      <c r="C3215" s="32">
        <v>3000</v>
      </c>
      <c r="D3215" s="32">
        <v>0</v>
      </c>
    </row>
    <row r="3216" spans="1:4" s="29" customFormat="1" x14ac:dyDescent="0.2">
      <c r="A3216" s="20">
        <v>630000</v>
      </c>
      <c r="B3216" s="25" t="s">
        <v>191</v>
      </c>
      <c r="C3216" s="19">
        <f>C3217+C3219</f>
        <v>10000</v>
      </c>
      <c r="D3216" s="19">
        <f>D3217+D3219</f>
        <v>1900000</v>
      </c>
    </row>
    <row r="3217" spans="1:4" s="29" customFormat="1" x14ac:dyDescent="0.2">
      <c r="A3217" s="20">
        <v>631000</v>
      </c>
      <c r="B3217" s="25" t="s">
        <v>125</v>
      </c>
      <c r="C3217" s="19">
        <f>0+C3218</f>
        <v>0</v>
      </c>
      <c r="D3217" s="19">
        <f>0+D3218</f>
        <v>1900000</v>
      </c>
    </row>
    <row r="3218" spans="1:4" s="4" customFormat="1" x14ac:dyDescent="0.2">
      <c r="A3218" s="30">
        <v>631200</v>
      </c>
      <c r="B3218" s="23" t="s">
        <v>194</v>
      </c>
      <c r="C3218" s="32">
        <v>0</v>
      </c>
      <c r="D3218" s="24">
        <v>1900000</v>
      </c>
    </row>
    <row r="3219" spans="1:4" s="29" customFormat="1" x14ac:dyDescent="0.2">
      <c r="A3219" s="20">
        <v>638000</v>
      </c>
      <c r="B3219" s="25" t="s">
        <v>126</v>
      </c>
      <c r="C3219" s="19">
        <f t="shared" ref="C3219" si="436">C3220</f>
        <v>10000</v>
      </c>
      <c r="D3219" s="19">
        <f t="shared" ref="D3219" si="437">D3220</f>
        <v>0</v>
      </c>
    </row>
    <row r="3220" spans="1:4" s="4" customFormat="1" x14ac:dyDescent="0.2">
      <c r="A3220" s="22">
        <v>638100</v>
      </c>
      <c r="B3220" s="23" t="s">
        <v>196</v>
      </c>
      <c r="C3220" s="32">
        <v>10000</v>
      </c>
      <c r="D3220" s="32">
        <v>0</v>
      </c>
    </row>
    <row r="3221" spans="1:4" s="4" customFormat="1" x14ac:dyDescent="0.2">
      <c r="A3221" s="63"/>
      <c r="B3221" s="57" t="s">
        <v>230</v>
      </c>
      <c r="C3221" s="61">
        <f>C3198+C3213+C3216</f>
        <v>944000</v>
      </c>
      <c r="D3221" s="61">
        <f>D3198+D3213+D3216</f>
        <v>1900000</v>
      </c>
    </row>
    <row r="3222" spans="1:4" s="4" customFormat="1" x14ac:dyDescent="0.2">
      <c r="A3222" s="17"/>
      <c r="B3222" s="23"/>
      <c r="C3222" s="24"/>
      <c r="D3222" s="24"/>
    </row>
    <row r="3223" spans="1:4" s="4" customFormat="1" x14ac:dyDescent="0.2">
      <c r="A3223" s="17"/>
      <c r="B3223" s="18"/>
      <c r="C3223" s="41"/>
      <c r="D3223" s="41"/>
    </row>
    <row r="3224" spans="1:4" s="4" customFormat="1" x14ac:dyDescent="0.2">
      <c r="A3224" s="22" t="s">
        <v>649</v>
      </c>
      <c r="B3224" s="25"/>
      <c r="C3224" s="24"/>
      <c r="D3224" s="24"/>
    </row>
    <row r="3225" spans="1:4" s="4" customFormat="1" x14ac:dyDescent="0.2">
      <c r="A3225" s="22" t="s">
        <v>243</v>
      </c>
      <c r="B3225" s="25"/>
      <c r="C3225" s="24"/>
      <c r="D3225" s="24"/>
    </row>
    <row r="3226" spans="1:4" s="4" customFormat="1" x14ac:dyDescent="0.2">
      <c r="A3226" s="22" t="s">
        <v>413</v>
      </c>
      <c r="B3226" s="25"/>
      <c r="C3226" s="24"/>
      <c r="D3226" s="24"/>
    </row>
    <row r="3227" spans="1:4" s="4" customFormat="1" x14ac:dyDescent="0.2">
      <c r="A3227" s="22" t="s">
        <v>525</v>
      </c>
      <c r="B3227" s="25"/>
      <c r="C3227" s="24"/>
      <c r="D3227" s="24"/>
    </row>
    <row r="3228" spans="1:4" s="4" customFormat="1" x14ac:dyDescent="0.2">
      <c r="A3228" s="22"/>
      <c r="B3228" s="53"/>
      <c r="C3228" s="41"/>
      <c r="D3228" s="41"/>
    </row>
    <row r="3229" spans="1:4" s="4" customFormat="1" x14ac:dyDescent="0.2">
      <c r="A3229" s="20">
        <v>410000</v>
      </c>
      <c r="B3229" s="21" t="s">
        <v>87</v>
      </c>
      <c r="C3229" s="19">
        <f>C3230+C3235</f>
        <v>691700</v>
      </c>
      <c r="D3229" s="19">
        <f>D3230+D3235</f>
        <v>0</v>
      </c>
    </row>
    <row r="3230" spans="1:4" s="4" customFormat="1" x14ac:dyDescent="0.2">
      <c r="A3230" s="20">
        <v>411000</v>
      </c>
      <c r="B3230" s="21" t="s">
        <v>201</v>
      </c>
      <c r="C3230" s="19">
        <f>SUM(C3231:C3234)</f>
        <v>610600</v>
      </c>
      <c r="D3230" s="19">
        <f>SUM(D3231:D3234)</f>
        <v>0</v>
      </c>
    </row>
    <row r="3231" spans="1:4" s="4" customFormat="1" x14ac:dyDescent="0.2">
      <c r="A3231" s="22">
        <v>411100</v>
      </c>
      <c r="B3231" s="23" t="s">
        <v>88</v>
      </c>
      <c r="C3231" s="32">
        <v>573000</v>
      </c>
      <c r="D3231" s="32">
        <v>0</v>
      </c>
    </row>
    <row r="3232" spans="1:4" s="4" customFormat="1" x14ac:dyDescent="0.2">
      <c r="A3232" s="22">
        <v>411200</v>
      </c>
      <c r="B3232" s="23" t="s">
        <v>214</v>
      </c>
      <c r="C3232" s="32">
        <v>22000</v>
      </c>
      <c r="D3232" s="32">
        <v>0</v>
      </c>
    </row>
    <row r="3233" spans="1:4" s="4" customFormat="1" ht="40.5" x14ac:dyDescent="0.2">
      <c r="A3233" s="22">
        <v>411300</v>
      </c>
      <c r="B3233" s="23" t="s">
        <v>89</v>
      </c>
      <c r="C3233" s="32">
        <v>5600</v>
      </c>
      <c r="D3233" s="32">
        <v>0</v>
      </c>
    </row>
    <row r="3234" spans="1:4" s="4" customFormat="1" x14ac:dyDescent="0.2">
      <c r="A3234" s="22">
        <v>411400</v>
      </c>
      <c r="B3234" s="23" t="s">
        <v>90</v>
      </c>
      <c r="C3234" s="32">
        <v>10000</v>
      </c>
      <c r="D3234" s="32">
        <v>0</v>
      </c>
    </row>
    <row r="3235" spans="1:4" s="4" customFormat="1" x14ac:dyDescent="0.2">
      <c r="A3235" s="20">
        <v>412000</v>
      </c>
      <c r="B3235" s="25" t="s">
        <v>206</v>
      </c>
      <c r="C3235" s="19">
        <f>SUM(C3236:C3244)</f>
        <v>81100</v>
      </c>
      <c r="D3235" s="19">
        <f>SUM(D3236:D3244)</f>
        <v>0</v>
      </c>
    </row>
    <row r="3236" spans="1:4" s="4" customFormat="1" x14ac:dyDescent="0.2">
      <c r="A3236" s="22">
        <v>412200</v>
      </c>
      <c r="B3236" s="23" t="s">
        <v>215</v>
      </c>
      <c r="C3236" s="32">
        <v>46200</v>
      </c>
      <c r="D3236" s="32">
        <v>0</v>
      </c>
    </row>
    <row r="3237" spans="1:4" s="4" customFormat="1" x14ac:dyDescent="0.2">
      <c r="A3237" s="22">
        <v>412300</v>
      </c>
      <c r="B3237" s="23" t="s">
        <v>92</v>
      </c>
      <c r="C3237" s="32">
        <v>7000.0000000000009</v>
      </c>
      <c r="D3237" s="32">
        <v>0</v>
      </c>
    </row>
    <row r="3238" spans="1:4" s="4" customFormat="1" x14ac:dyDescent="0.2">
      <c r="A3238" s="22">
        <v>412500</v>
      </c>
      <c r="B3238" s="23" t="s">
        <v>94</v>
      </c>
      <c r="C3238" s="32">
        <v>6000</v>
      </c>
      <c r="D3238" s="32">
        <v>0</v>
      </c>
    </row>
    <row r="3239" spans="1:4" s="4" customFormat="1" x14ac:dyDescent="0.2">
      <c r="A3239" s="22">
        <v>412600</v>
      </c>
      <c r="B3239" s="23" t="s">
        <v>216</v>
      </c>
      <c r="C3239" s="32">
        <v>8000.0000000000036</v>
      </c>
      <c r="D3239" s="32">
        <v>0</v>
      </c>
    </row>
    <row r="3240" spans="1:4" s="4" customFormat="1" x14ac:dyDescent="0.2">
      <c r="A3240" s="22">
        <v>412700</v>
      </c>
      <c r="B3240" s="23" t="s">
        <v>203</v>
      </c>
      <c r="C3240" s="32">
        <v>6100.0000000000009</v>
      </c>
      <c r="D3240" s="32">
        <v>0</v>
      </c>
    </row>
    <row r="3241" spans="1:4" s="4" customFormat="1" x14ac:dyDescent="0.2">
      <c r="A3241" s="22">
        <v>412900</v>
      </c>
      <c r="B3241" s="27" t="s">
        <v>293</v>
      </c>
      <c r="C3241" s="32">
        <v>2000</v>
      </c>
      <c r="D3241" s="32">
        <v>0</v>
      </c>
    </row>
    <row r="3242" spans="1:4" s="4" customFormat="1" x14ac:dyDescent="0.2">
      <c r="A3242" s="22">
        <v>412900</v>
      </c>
      <c r="B3242" s="27" t="s">
        <v>312</v>
      </c>
      <c r="C3242" s="32">
        <v>500</v>
      </c>
      <c r="D3242" s="32">
        <v>0</v>
      </c>
    </row>
    <row r="3243" spans="1:4" s="4" customFormat="1" x14ac:dyDescent="0.2">
      <c r="A3243" s="22">
        <v>412900</v>
      </c>
      <c r="B3243" s="27" t="s">
        <v>313</v>
      </c>
      <c r="C3243" s="32">
        <v>1500</v>
      </c>
      <c r="D3243" s="32">
        <v>0</v>
      </c>
    </row>
    <row r="3244" spans="1:4" s="4" customFormat="1" x14ac:dyDescent="0.2">
      <c r="A3244" s="22">
        <v>412900</v>
      </c>
      <c r="B3244" s="23" t="s">
        <v>295</v>
      </c>
      <c r="C3244" s="32">
        <v>3800.0000000000018</v>
      </c>
      <c r="D3244" s="32">
        <v>0</v>
      </c>
    </row>
    <row r="3245" spans="1:4" s="29" customFormat="1" x14ac:dyDescent="0.2">
      <c r="A3245" s="20">
        <v>510000</v>
      </c>
      <c r="B3245" s="25" t="s">
        <v>152</v>
      </c>
      <c r="C3245" s="19">
        <f>C3246+C3248</f>
        <v>10000</v>
      </c>
      <c r="D3245" s="19">
        <f>D3246+D3248</f>
        <v>0</v>
      </c>
    </row>
    <row r="3246" spans="1:4" s="29" customFormat="1" x14ac:dyDescent="0.2">
      <c r="A3246" s="20">
        <v>511000</v>
      </c>
      <c r="B3246" s="25" t="s">
        <v>153</v>
      </c>
      <c r="C3246" s="19">
        <f>C3247+0</f>
        <v>9000</v>
      </c>
      <c r="D3246" s="19">
        <f>D3247+0</f>
        <v>0</v>
      </c>
    </row>
    <row r="3247" spans="1:4" s="4" customFormat="1" x14ac:dyDescent="0.2">
      <c r="A3247" s="22">
        <v>511300</v>
      </c>
      <c r="B3247" s="23" t="s">
        <v>156</v>
      </c>
      <c r="C3247" s="32">
        <v>9000</v>
      </c>
      <c r="D3247" s="32">
        <v>0</v>
      </c>
    </row>
    <row r="3248" spans="1:4" s="29" customFormat="1" x14ac:dyDescent="0.2">
      <c r="A3248" s="20">
        <v>516000</v>
      </c>
      <c r="B3248" s="25" t="s">
        <v>163</v>
      </c>
      <c r="C3248" s="19">
        <f t="shared" ref="C3248:D3248" si="438">C3249</f>
        <v>1000</v>
      </c>
      <c r="D3248" s="19">
        <f t="shared" si="438"/>
        <v>0</v>
      </c>
    </row>
    <row r="3249" spans="1:4" s="4" customFormat="1" x14ac:dyDescent="0.2">
      <c r="A3249" s="22">
        <v>516100</v>
      </c>
      <c r="B3249" s="23" t="s">
        <v>163</v>
      </c>
      <c r="C3249" s="32">
        <v>1000</v>
      </c>
      <c r="D3249" s="32">
        <v>0</v>
      </c>
    </row>
    <row r="3250" spans="1:4" s="29" customFormat="1" x14ac:dyDescent="0.2">
      <c r="A3250" s="20">
        <v>630000</v>
      </c>
      <c r="B3250" s="25" t="s">
        <v>191</v>
      </c>
      <c r="C3250" s="19">
        <f>C3251+C3253</f>
        <v>23000</v>
      </c>
      <c r="D3250" s="19">
        <f>D3251+D3253</f>
        <v>1500000</v>
      </c>
    </row>
    <row r="3251" spans="1:4" s="29" customFormat="1" x14ac:dyDescent="0.2">
      <c r="A3251" s="20">
        <v>631000</v>
      </c>
      <c r="B3251" s="25" t="s">
        <v>125</v>
      </c>
      <c r="C3251" s="19">
        <f>0</f>
        <v>0</v>
      </c>
      <c r="D3251" s="19">
        <f>0+D3252</f>
        <v>1500000</v>
      </c>
    </row>
    <row r="3252" spans="1:4" s="4" customFormat="1" x14ac:dyDescent="0.2">
      <c r="A3252" s="30">
        <v>631200</v>
      </c>
      <c r="B3252" s="23" t="s">
        <v>194</v>
      </c>
      <c r="C3252" s="32">
        <v>0</v>
      </c>
      <c r="D3252" s="24">
        <v>1500000</v>
      </c>
    </row>
    <row r="3253" spans="1:4" s="29" customFormat="1" x14ac:dyDescent="0.2">
      <c r="A3253" s="20">
        <v>638000</v>
      </c>
      <c r="B3253" s="25" t="s">
        <v>126</v>
      </c>
      <c r="C3253" s="19">
        <f t="shared" ref="C3253" si="439">C3254</f>
        <v>23000</v>
      </c>
      <c r="D3253" s="19">
        <f t="shared" ref="D3253" si="440">D3254</f>
        <v>0</v>
      </c>
    </row>
    <row r="3254" spans="1:4" s="4" customFormat="1" x14ac:dyDescent="0.2">
      <c r="A3254" s="22">
        <v>638100</v>
      </c>
      <c r="B3254" s="23" t="s">
        <v>196</v>
      </c>
      <c r="C3254" s="32">
        <v>23000</v>
      </c>
      <c r="D3254" s="32">
        <v>0</v>
      </c>
    </row>
    <row r="3255" spans="1:4" s="4" customFormat="1" x14ac:dyDescent="0.2">
      <c r="A3255" s="63"/>
      <c r="B3255" s="57" t="s">
        <v>230</v>
      </c>
      <c r="C3255" s="61">
        <f>C3229+C3245+C3250</f>
        <v>724700</v>
      </c>
      <c r="D3255" s="61">
        <f>D3229+D3245+D3250</f>
        <v>1500000</v>
      </c>
    </row>
    <row r="3256" spans="1:4" s="4" customFormat="1" x14ac:dyDescent="0.2">
      <c r="A3256" s="17"/>
      <c r="B3256" s="23"/>
      <c r="C3256" s="24"/>
      <c r="D3256" s="24"/>
    </row>
    <row r="3257" spans="1:4" s="4" customFormat="1" x14ac:dyDescent="0.2">
      <c r="A3257" s="17"/>
      <c r="B3257" s="23"/>
      <c r="C3257" s="24"/>
      <c r="D3257" s="24"/>
    </row>
    <row r="3258" spans="1:4" s="4" customFormat="1" x14ac:dyDescent="0.2">
      <c r="A3258" s="22" t="s">
        <v>650</v>
      </c>
      <c r="B3258" s="23"/>
      <c r="C3258" s="24"/>
      <c r="D3258" s="24"/>
    </row>
    <row r="3259" spans="1:4" s="4" customFormat="1" x14ac:dyDescent="0.2">
      <c r="A3259" s="22" t="s">
        <v>243</v>
      </c>
      <c r="B3259" s="23"/>
      <c r="C3259" s="24"/>
      <c r="D3259" s="24"/>
    </row>
    <row r="3260" spans="1:4" s="4" customFormat="1" x14ac:dyDescent="0.2">
      <c r="A3260" s="22" t="s">
        <v>414</v>
      </c>
      <c r="B3260" s="23"/>
      <c r="C3260" s="24"/>
      <c r="D3260" s="24"/>
    </row>
    <row r="3261" spans="1:4" s="4" customFormat="1" x14ac:dyDescent="0.2">
      <c r="A3261" s="22" t="s">
        <v>525</v>
      </c>
      <c r="B3261" s="23"/>
      <c r="C3261" s="24"/>
      <c r="D3261" s="24"/>
    </row>
    <row r="3262" spans="1:4" s="4" customFormat="1" x14ac:dyDescent="0.2">
      <c r="A3262" s="17"/>
      <c r="B3262" s="23"/>
      <c r="C3262" s="24"/>
      <c r="D3262" s="24"/>
    </row>
    <row r="3263" spans="1:4" s="4" customFormat="1" x14ac:dyDescent="0.2">
      <c r="A3263" s="20">
        <v>410000</v>
      </c>
      <c r="B3263" s="21" t="s">
        <v>87</v>
      </c>
      <c r="C3263" s="19">
        <f>C3264+C3269</f>
        <v>661100</v>
      </c>
      <c r="D3263" s="19">
        <f>D3264+D3269</f>
        <v>0</v>
      </c>
    </row>
    <row r="3264" spans="1:4" s="4" customFormat="1" x14ac:dyDescent="0.2">
      <c r="A3264" s="20">
        <v>411000</v>
      </c>
      <c r="B3264" s="21" t="s">
        <v>201</v>
      </c>
      <c r="C3264" s="19">
        <f>SUM(C3265:C3268)</f>
        <v>569100</v>
      </c>
      <c r="D3264" s="19">
        <f>SUM(D3265:D3268)</f>
        <v>0</v>
      </c>
    </row>
    <row r="3265" spans="1:4" s="4" customFormat="1" x14ac:dyDescent="0.2">
      <c r="A3265" s="22">
        <v>411100</v>
      </c>
      <c r="B3265" s="23" t="s">
        <v>88</v>
      </c>
      <c r="C3265" s="32">
        <v>511600</v>
      </c>
      <c r="D3265" s="32">
        <v>0</v>
      </c>
    </row>
    <row r="3266" spans="1:4" s="4" customFormat="1" x14ac:dyDescent="0.2">
      <c r="A3266" s="22">
        <v>411200</v>
      </c>
      <c r="B3266" s="23" t="s">
        <v>214</v>
      </c>
      <c r="C3266" s="32">
        <v>22500</v>
      </c>
      <c r="D3266" s="32">
        <v>0</v>
      </c>
    </row>
    <row r="3267" spans="1:4" s="4" customFormat="1" ht="40.5" x14ac:dyDescent="0.2">
      <c r="A3267" s="22">
        <v>411300</v>
      </c>
      <c r="B3267" s="23" t="s">
        <v>89</v>
      </c>
      <c r="C3267" s="32">
        <v>24000</v>
      </c>
      <c r="D3267" s="32">
        <v>0</v>
      </c>
    </row>
    <row r="3268" spans="1:4" s="4" customFormat="1" x14ac:dyDescent="0.2">
      <c r="A3268" s="22">
        <v>411400</v>
      </c>
      <c r="B3268" s="23" t="s">
        <v>90</v>
      </c>
      <c r="C3268" s="32">
        <v>11000</v>
      </c>
      <c r="D3268" s="32">
        <v>0</v>
      </c>
    </row>
    <row r="3269" spans="1:4" s="4" customFormat="1" x14ac:dyDescent="0.2">
      <c r="A3269" s="20">
        <v>412000</v>
      </c>
      <c r="B3269" s="25" t="s">
        <v>206</v>
      </c>
      <c r="C3269" s="19">
        <f>SUM(C3270:C3278)</f>
        <v>92000</v>
      </c>
      <c r="D3269" s="19">
        <f>SUM(D3270:D3278)</f>
        <v>0</v>
      </c>
    </row>
    <row r="3270" spans="1:4" s="4" customFormat="1" x14ac:dyDescent="0.2">
      <c r="A3270" s="22">
        <v>412200</v>
      </c>
      <c r="B3270" s="23" t="s">
        <v>215</v>
      </c>
      <c r="C3270" s="32">
        <v>46400</v>
      </c>
      <c r="D3270" s="32">
        <v>0</v>
      </c>
    </row>
    <row r="3271" spans="1:4" s="4" customFormat="1" x14ac:dyDescent="0.2">
      <c r="A3271" s="22">
        <v>412300</v>
      </c>
      <c r="B3271" s="23" t="s">
        <v>92</v>
      </c>
      <c r="C3271" s="32">
        <v>12000</v>
      </c>
      <c r="D3271" s="32">
        <v>0</v>
      </c>
    </row>
    <row r="3272" spans="1:4" s="4" customFormat="1" x14ac:dyDescent="0.2">
      <c r="A3272" s="22">
        <v>412500</v>
      </c>
      <c r="B3272" s="23" t="s">
        <v>94</v>
      </c>
      <c r="C3272" s="32">
        <v>2200.0000000000005</v>
      </c>
      <c r="D3272" s="32">
        <v>0</v>
      </c>
    </row>
    <row r="3273" spans="1:4" s="4" customFormat="1" x14ac:dyDescent="0.2">
      <c r="A3273" s="22">
        <v>412600</v>
      </c>
      <c r="B3273" s="23" t="s">
        <v>216</v>
      </c>
      <c r="C3273" s="32">
        <v>7399.9999999999982</v>
      </c>
      <c r="D3273" s="32">
        <v>0</v>
      </c>
    </row>
    <row r="3274" spans="1:4" s="4" customFormat="1" x14ac:dyDescent="0.2">
      <c r="A3274" s="22">
        <v>412700</v>
      </c>
      <c r="B3274" s="23" t="s">
        <v>203</v>
      </c>
      <c r="C3274" s="32">
        <v>18900</v>
      </c>
      <c r="D3274" s="32">
        <v>0</v>
      </c>
    </row>
    <row r="3275" spans="1:4" s="4" customFormat="1" x14ac:dyDescent="0.2">
      <c r="A3275" s="22">
        <v>412900</v>
      </c>
      <c r="B3275" s="27" t="s">
        <v>526</v>
      </c>
      <c r="C3275" s="32">
        <v>400</v>
      </c>
      <c r="D3275" s="32">
        <v>0</v>
      </c>
    </row>
    <row r="3276" spans="1:4" s="4" customFormat="1" x14ac:dyDescent="0.2">
      <c r="A3276" s="22">
        <v>412900</v>
      </c>
      <c r="B3276" s="27" t="s">
        <v>293</v>
      </c>
      <c r="C3276" s="32">
        <v>2000</v>
      </c>
      <c r="D3276" s="32">
        <v>0</v>
      </c>
    </row>
    <row r="3277" spans="1:4" s="4" customFormat="1" x14ac:dyDescent="0.2">
      <c r="A3277" s="22">
        <v>412900</v>
      </c>
      <c r="B3277" s="27" t="s">
        <v>312</v>
      </c>
      <c r="C3277" s="32">
        <v>1000</v>
      </c>
      <c r="D3277" s="32">
        <v>0</v>
      </c>
    </row>
    <row r="3278" spans="1:4" s="4" customFormat="1" x14ac:dyDescent="0.2">
      <c r="A3278" s="22">
        <v>412900</v>
      </c>
      <c r="B3278" s="27" t="s">
        <v>313</v>
      </c>
      <c r="C3278" s="32">
        <v>1700</v>
      </c>
      <c r="D3278" s="32">
        <v>0</v>
      </c>
    </row>
    <row r="3279" spans="1:4" s="29" customFormat="1" x14ac:dyDescent="0.2">
      <c r="A3279" s="20">
        <v>510000</v>
      </c>
      <c r="B3279" s="25" t="s">
        <v>152</v>
      </c>
      <c r="C3279" s="19">
        <f t="shared" ref="C3279:C3280" si="441">C3280</f>
        <v>2000</v>
      </c>
      <c r="D3279" s="19">
        <f t="shared" ref="D3279:D3280" si="442">D3280</f>
        <v>0</v>
      </c>
    </row>
    <row r="3280" spans="1:4" s="29" customFormat="1" x14ac:dyDescent="0.2">
      <c r="A3280" s="20">
        <v>511000</v>
      </c>
      <c r="B3280" s="25" t="s">
        <v>153</v>
      </c>
      <c r="C3280" s="19">
        <f t="shared" si="441"/>
        <v>2000</v>
      </c>
      <c r="D3280" s="19">
        <f t="shared" si="442"/>
        <v>0</v>
      </c>
    </row>
    <row r="3281" spans="1:4" s="4" customFormat="1" x14ac:dyDescent="0.2">
      <c r="A3281" s="22">
        <v>511300</v>
      </c>
      <c r="B3281" s="23" t="s">
        <v>156</v>
      </c>
      <c r="C3281" s="32">
        <v>2000</v>
      </c>
      <c r="D3281" s="32">
        <v>0</v>
      </c>
    </row>
    <row r="3282" spans="1:4" s="29" customFormat="1" x14ac:dyDescent="0.2">
      <c r="A3282" s="20">
        <v>630000</v>
      </c>
      <c r="B3282" s="25" t="s">
        <v>191</v>
      </c>
      <c r="C3282" s="19">
        <f>C3285+C3283</f>
        <v>50000</v>
      </c>
      <c r="D3282" s="19">
        <f>D3285+D3283</f>
        <v>1400000</v>
      </c>
    </row>
    <row r="3283" spans="1:4" s="29" customFormat="1" x14ac:dyDescent="0.2">
      <c r="A3283" s="20">
        <v>631000</v>
      </c>
      <c r="B3283" s="25" t="s">
        <v>125</v>
      </c>
      <c r="C3283" s="19">
        <f t="shared" ref="C3283" si="443">C3284</f>
        <v>0</v>
      </c>
      <c r="D3283" s="19">
        <f t="shared" ref="D3283" si="444">D3284</f>
        <v>1400000</v>
      </c>
    </row>
    <row r="3284" spans="1:4" s="4" customFormat="1" x14ac:dyDescent="0.2">
      <c r="A3284" s="30">
        <v>631200</v>
      </c>
      <c r="B3284" s="23" t="s">
        <v>194</v>
      </c>
      <c r="C3284" s="32">
        <v>0</v>
      </c>
      <c r="D3284" s="24">
        <v>1400000</v>
      </c>
    </row>
    <row r="3285" spans="1:4" s="29" customFormat="1" x14ac:dyDescent="0.2">
      <c r="A3285" s="20">
        <v>638000</v>
      </c>
      <c r="B3285" s="25" t="s">
        <v>126</v>
      </c>
      <c r="C3285" s="19">
        <f t="shared" ref="C3285" si="445">C3286</f>
        <v>50000</v>
      </c>
      <c r="D3285" s="19">
        <f t="shared" ref="D3285" si="446">D3286</f>
        <v>0</v>
      </c>
    </row>
    <row r="3286" spans="1:4" s="4" customFormat="1" x14ac:dyDescent="0.2">
      <c r="A3286" s="22">
        <v>638100</v>
      </c>
      <c r="B3286" s="23" t="s">
        <v>196</v>
      </c>
      <c r="C3286" s="32">
        <v>50000</v>
      </c>
      <c r="D3286" s="32">
        <v>0</v>
      </c>
    </row>
    <row r="3287" spans="1:4" s="4" customFormat="1" x14ac:dyDescent="0.2">
      <c r="A3287" s="63"/>
      <c r="B3287" s="57" t="s">
        <v>230</v>
      </c>
      <c r="C3287" s="61">
        <f>C3263+C3279+C3282</f>
        <v>713100</v>
      </c>
      <c r="D3287" s="61">
        <f>D3263+D3279+D3282</f>
        <v>1400000</v>
      </c>
    </row>
    <row r="3288" spans="1:4" s="4" customFormat="1" x14ac:dyDescent="0.2">
      <c r="A3288" s="17"/>
      <c r="B3288" s="23"/>
      <c r="C3288" s="24"/>
      <c r="D3288" s="24"/>
    </row>
    <row r="3289" spans="1:4" s="4" customFormat="1" x14ac:dyDescent="0.2">
      <c r="A3289" s="17"/>
      <c r="B3289" s="23"/>
      <c r="C3289" s="24"/>
      <c r="D3289" s="24"/>
    </row>
    <row r="3290" spans="1:4" s="4" customFormat="1" x14ac:dyDescent="0.2">
      <c r="A3290" s="22" t="s">
        <v>651</v>
      </c>
      <c r="B3290" s="23"/>
      <c r="C3290" s="24"/>
      <c r="D3290" s="24"/>
    </row>
    <row r="3291" spans="1:4" s="4" customFormat="1" x14ac:dyDescent="0.2">
      <c r="A3291" s="22" t="s">
        <v>243</v>
      </c>
      <c r="B3291" s="23"/>
      <c r="C3291" s="24"/>
      <c r="D3291" s="24"/>
    </row>
    <row r="3292" spans="1:4" s="4" customFormat="1" x14ac:dyDescent="0.2">
      <c r="A3292" s="22" t="s">
        <v>415</v>
      </c>
      <c r="B3292" s="23"/>
      <c r="C3292" s="24"/>
      <c r="D3292" s="24"/>
    </row>
    <row r="3293" spans="1:4" s="4" customFormat="1" x14ac:dyDescent="0.2">
      <c r="A3293" s="22" t="s">
        <v>525</v>
      </c>
      <c r="B3293" s="23"/>
      <c r="C3293" s="24"/>
      <c r="D3293" s="24"/>
    </row>
    <row r="3294" spans="1:4" s="4" customFormat="1" x14ac:dyDescent="0.2">
      <c r="A3294" s="17"/>
      <c r="B3294" s="23"/>
      <c r="C3294" s="24"/>
      <c r="D3294" s="24"/>
    </row>
    <row r="3295" spans="1:4" s="4" customFormat="1" x14ac:dyDescent="0.2">
      <c r="A3295" s="20">
        <v>410000</v>
      </c>
      <c r="B3295" s="21" t="s">
        <v>87</v>
      </c>
      <c r="C3295" s="19">
        <f>C3296+C3301</f>
        <v>1330600</v>
      </c>
      <c r="D3295" s="19">
        <f>D3296+D3301</f>
        <v>0</v>
      </c>
    </row>
    <row r="3296" spans="1:4" s="4" customFormat="1" x14ac:dyDescent="0.2">
      <c r="A3296" s="20">
        <v>411000</v>
      </c>
      <c r="B3296" s="21" t="s">
        <v>201</v>
      </c>
      <c r="C3296" s="19">
        <f>SUM(C3297:C3300)</f>
        <v>1213300</v>
      </c>
      <c r="D3296" s="19">
        <f>SUM(D3297:D3300)</f>
        <v>0</v>
      </c>
    </row>
    <row r="3297" spans="1:4" s="4" customFormat="1" x14ac:dyDescent="0.2">
      <c r="A3297" s="22">
        <v>411100</v>
      </c>
      <c r="B3297" s="23" t="s">
        <v>88</v>
      </c>
      <c r="C3297" s="32">
        <v>1087400</v>
      </c>
      <c r="D3297" s="32">
        <v>0</v>
      </c>
    </row>
    <row r="3298" spans="1:4" s="4" customFormat="1" x14ac:dyDescent="0.2">
      <c r="A3298" s="22">
        <v>411200</v>
      </c>
      <c r="B3298" s="23" t="s">
        <v>214</v>
      </c>
      <c r="C3298" s="32">
        <v>60200</v>
      </c>
      <c r="D3298" s="32">
        <v>0</v>
      </c>
    </row>
    <row r="3299" spans="1:4" s="4" customFormat="1" ht="40.5" x14ac:dyDescent="0.2">
      <c r="A3299" s="22">
        <v>411300</v>
      </c>
      <c r="B3299" s="23" t="s">
        <v>89</v>
      </c>
      <c r="C3299" s="32">
        <v>60200</v>
      </c>
      <c r="D3299" s="32">
        <v>0</v>
      </c>
    </row>
    <row r="3300" spans="1:4" s="4" customFormat="1" x14ac:dyDescent="0.2">
      <c r="A3300" s="22">
        <v>411400</v>
      </c>
      <c r="B3300" s="23" t="s">
        <v>90</v>
      </c>
      <c r="C3300" s="32">
        <v>5500</v>
      </c>
      <c r="D3300" s="32">
        <v>0</v>
      </c>
    </row>
    <row r="3301" spans="1:4" s="4" customFormat="1" x14ac:dyDescent="0.2">
      <c r="A3301" s="20">
        <v>412000</v>
      </c>
      <c r="B3301" s="25" t="s">
        <v>206</v>
      </c>
      <c r="C3301" s="19">
        <f>SUM(C3302:C3309)</f>
        <v>117300</v>
      </c>
      <c r="D3301" s="19">
        <f>SUM(D3302:D3309)</f>
        <v>0</v>
      </c>
    </row>
    <row r="3302" spans="1:4" s="4" customFormat="1" x14ac:dyDescent="0.2">
      <c r="A3302" s="22">
        <v>412200</v>
      </c>
      <c r="B3302" s="23" t="s">
        <v>215</v>
      </c>
      <c r="C3302" s="32">
        <v>42000</v>
      </c>
      <c r="D3302" s="32">
        <v>0</v>
      </c>
    </row>
    <row r="3303" spans="1:4" s="4" customFormat="1" x14ac:dyDescent="0.2">
      <c r="A3303" s="22">
        <v>412300</v>
      </c>
      <c r="B3303" s="23" t="s">
        <v>92</v>
      </c>
      <c r="C3303" s="32">
        <v>9000</v>
      </c>
      <c r="D3303" s="32">
        <v>0</v>
      </c>
    </row>
    <row r="3304" spans="1:4" s="4" customFormat="1" x14ac:dyDescent="0.2">
      <c r="A3304" s="22">
        <v>412500</v>
      </c>
      <c r="B3304" s="23" t="s">
        <v>94</v>
      </c>
      <c r="C3304" s="32">
        <v>7000</v>
      </c>
      <c r="D3304" s="32">
        <v>0</v>
      </c>
    </row>
    <row r="3305" spans="1:4" s="4" customFormat="1" x14ac:dyDescent="0.2">
      <c r="A3305" s="22">
        <v>412600</v>
      </c>
      <c r="B3305" s="23" t="s">
        <v>216</v>
      </c>
      <c r="C3305" s="32">
        <v>10000</v>
      </c>
      <c r="D3305" s="32">
        <v>0</v>
      </c>
    </row>
    <row r="3306" spans="1:4" s="4" customFormat="1" x14ac:dyDescent="0.2">
      <c r="A3306" s="22">
        <v>412700</v>
      </c>
      <c r="B3306" s="23" t="s">
        <v>203</v>
      </c>
      <c r="C3306" s="32">
        <v>45000</v>
      </c>
      <c r="D3306" s="32">
        <v>0</v>
      </c>
    </row>
    <row r="3307" spans="1:4" s="4" customFormat="1" x14ac:dyDescent="0.2">
      <c r="A3307" s="22">
        <v>412900</v>
      </c>
      <c r="B3307" s="27" t="s">
        <v>311</v>
      </c>
      <c r="C3307" s="32">
        <v>0</v>
      </c>
      <c r="D3307" s="32">
        <v>0</v>
      </c>
    </row>
    <row r="3308" spans="1:4" s="4" customFormat="1" x14ac:dyDescent="0.2">
      <c r="A3308" s="22">
        <v>412900</v>
      </c>
      <c r="B3308" s="27" t="s">
        <v>312</v>
      </c>
      <c r="C3308" s="32">
        <v>2700</v>
      </c>
      <c r="D3308" s="32">
        <v>0</v>
      </c>
    </row>
    <row r="3309" spans="1:4" s="4" customFormat="1" x14ac:dyDescent="0.2">
      <c r="A3309" s="22">
        <v>412900</v>
      </c>
      <c r="B3309" s="27" t="s">
        <v>313</v>
      </c>
      <c r="C3309" s="32">
        <v>1600</v>
      </c>
      <c r="D3309" s="32">
        <v>0</v>
      </c>
    </row>
    <row r="3310" spans="1:4" s="4" customFormat="1" x14ac:dyDescent="0.2">
      <c r="A3310" s="20">
        <v>510000</v>
      </c>
      <c r="B3310" s="25" t="s">
        <v>152</v>
      </c>
      <c r="C3310" s="19">
        <f>C3311+0</f>
        <v>3000</v>
      </c>
      <c r="D3310" s="19">
        <f>D3311+0</f>
        <v>0</v>
      </c>
    </row>
    <row r="3311" spans="1:4" s="4" customFormat="1" x14ac:dyDescent="0.2">
      <c r="A3311" s="20">
        <v>511000</v>
      </c>
      <c r="B3311" s="25" t="s">
        <v>153</v>
      </c>
      <c r="C3311" s="19">
        <f>SUM(C3312:C3312)</f>
        <v>3000</v>
      </c>
      <c r="D3311" s="19">
        <f>SUM(D3312:D3312)</f>
        <v>0</v>
      </c>
    </row>
    <row r="3312" spans="1:4" s="4" customFormat="1" x14ac:dyDescent="0.2">
      <c r="A3312" s="22">
        <v>511300</v>
      </c>
      <c r="B3312" s="23" t="s">
        <v>156</v>
      </c>
      <c r="C3312" s="32">
        <v>3000</v>
      </c>
      <c r="D3312" s="32">
        <v>0</v>
      </c>
    </row>
    <row r="3313" spans="1:4" s="29" customFormat="1" x14ac:dyDescent="0.2">
      <c r="A3313" s="20">
        <v>630000</v>
      </c>
      <c r="B3313" s="25" t="s">
        <v>191</v>
      </c>
      <c r="C3313" s="19">
        <f t="shared" ref="C3313:C3314" si="447">C3314</f>
        <v>67000</v>
      </c>
      <c r="D3313" s="19">
        <f t="shared" ref="D3313:D3314" si="448">D3314</f>
        <v>0</v>
      </c>
    </row>
    <row r="3314" spans="1:4" s="29" customFormat="1" x14ac:dyDescent="0.2">
      <c r="A3314" s="20">
        <v>638000</v>
      </c>
      <c r="B3314" s="25" t="s">
        <v>126</v>
      </c>
      <c r="C3314" s="19">
        <f t="shared" si="447"/>
        <v>67000</v>
      </c>
      <c r="D3314" s="19">
        <f t="shared" si="448"/>
        <v>0</v>
      </c>
    </row>
    <row r="3315" spans="1:4" s="4" customFormat="1" x14ac:dyDescent="0.2">
      <c r="A3315" s="22">
        <v>638100</v>
      </c>
      <c r="B3315" s="23" t="s">
        <v>196</v>
      </c>
      <c r="C3315" s="32">
        <v>67000</v>
      </c>
      <c r="D3315" s="32">
        <v>0</v>
      </c>
    </row>
    <row r="3316" spans="1:4" s="4" customFormat="1" x14ac:dyDescent="0.2">
      <c r="A3316" s="63"/>
      <c r="B3316" s="57" t="s">
        <v>230</v>
      </c>
      <c r="C3316" s="61">
        <f>C3295+C3310+C3313</f>
        <v>1400600</v>
      </c>
      <c r="D3316" s="61">
        <f>D3295+D3310+D3313</f>
        <v>0</v>
      </c>
    </row>
    <row r="3317" spans="1:4" s="4" customFormat="1" x14ac:dyDescent="0.2">
      <c r="A3317" s="17"/>
      <c r="B3317" s="23"/>
      <c r="C3317" s="24"/>
      <c r="D3317" s="24"/>
    </row>
    <row r="3318" spans="1:4" s="4" customFormat="1" x14ac:dyDescent="0.2">
      <c r="A3318" s="17"/>
      <c r="B3318" s="23"/>
      <c r="C3318" s="24"/>
      <c r="D3318" s="24"/>
    </row>
    <row r="3319" spans="1:4" s="4" customFormat="1" x14ac:dyDescent="0.2">
      <c r="A3319" s="22" t="s">
        <v>652</v>
      </c>
      <c r="B3319" s="23"/>
      <c r="C3319" s="24"/>
      <c r="D3319" s="24"/>
    </row>
    <row r="3320" spans="1:4" s="4" customFormat="1" x14ac:dyDescent="0.2">
      <c r="A3320" s="22" t="s">
        <v>243</v>
      </c>
      <c r="B3320" s="23"/>
      <c r="C3320" s="24"/>
      <c r="D3320" s="24"/>
    </row>
    <row r="3321" spans="1:4" s="4" customFormat="1" x14ac:dyDescent="0.2">
      <c r="A3321" s="22" t="s">
        <v>416</v>
      </c>
      <c r="B3321" s="23"/>
      <c r="C3321" s="24"/>
      <c r="D3321" s="24"/>
    </row>
    <row r="3322" spans="1:4" s="4" customFormat="1" x14ac:dyDescent="0.2">
      <c r="A3322" s="22" t="s">
        <v>525</v>
      </c>
      <c r="B3322" s="23"/>
      <c r="C3322" s="24"/>
      <c r="D3322" s="24"/>
    </row>
    <row r="3323" spans="1:4" s="4" customFormat="1" x14ac:dyDescent="0.2">
      <c r="A3323" s="17"/>
      <c r="B3323" s="23"/>
      <c r="C3323" s="24"/>
      <c r="D3323" s="24"/>
    </row>
    <row r="3324" spans="1:4" s="4" customFormat="1" x14ac:dyDescent="0.2">
      <c r="A3324" s="20">
        <v>410000</v>
      </c>
      <c r="B3324" s="21" t="s">
        <v>87</v>
      </c>
      <c r="C3324" s="19">
        <f>C3325+C3330</f>
        <v>1171500</v>
      </c>
      <c r="D3324" s="19">
        <f>D3325+D3330</f>
        <v>0</v>
      </c>
    </row>
    <row r="3325" spans="1:4" s="4" customFormat="1" x14ac:dyDescent="0.2">
      <c r="A3325" s="20">
        <v>411000</v>
      </c>
      <c r="B3325" s="21" t="s">
        <v>201</v>
      </c>
      <c r="C3325" s="19">
        <f>SUM(C3326:C3329)</f>
        <v>1073000</v>
      </c>
      <c r="D3325" s="19">
        <f>SUM(D3326:D3329)</f>
        <v>0</v>
      </c>
    </row>
    <row r="3326" spans="1:4" s="4" customFormat="1" x14ac:dyDescent="0.2">
      <c r="A3326" s="22">
        <v>411100</v>
      </c>
      <c r="B3326" s="23" t="s">
        <v>88</v>
      </c>
      <c r="C3326" s="32">
        <v>996300</v>
      </c>
      <c r="D3326" s="32">
        <v>0</v>
      </c>
    </row>
    <row r="3327" spans="1:4" s="4" customFormat="1" x14ac:dyDescent="0.2">
      <c r="A3327" s="22">
        <v>411200</v>
      </c>
      <c r="B3327" s="23" t="s">
        <v>214</v>
      </c>
      <c r="C3327" s="32">
        <v>49600</v>
      </c>
      <c r="D3327" s="32">
        <v>0</v>
      </c>
    </row>
    <row r="3328" spans="1:4" s="4" customFormat="1" ht="40.5" x14ac:dyDescent="0.2">
      <c r="A3328" s="22">
        <v>411300</v>
      </c>
      <c r="B3328" s="23" t="s">
        <v>89</v>
      </c>
      <c r="C3328" s="32">
        <v>4999.9999999999991</v>
      </c>
      <c r="D3328" s="32">
        <v>0</v>
      </c>
    </row>
    <row r="3329" spans="1:4" s="4" customFormat="1" x14ac:dyDescent="0.2">
      <c r="A3329" s="22">
        <v>411400</v>
      </c>
      <c r="B3329" s="23" t="s">
        <v>90</v>
      </c>
      <c r="C3329" s="32">
        <v>22100</v>
      </c>
      <c r="D3329" s="32">
        <v>0</v>
      </c>
    </row>
    <row r="3330" spans="1:4" s="4" customFormat="1" x14ac:dyDescent="0.2">
      <c r="A3330" s="20">
        <v>412000</v>
      </c>
      <c r="B3330" s="25" t="s">
        <v>206</v>
      </c>
      <c r="C3330" s="19">
        <f>SUM(C3331:C3339)</f>
        <v>98500</v>
      </c>
      <c r="D3330" s="19">
        <f>SUM(D3331:D3339)</f>
        <v>0</v>
      </c>
    </row>
    <row r="3331" spans="1:4" s="4" customFormat="1" x14ac:dyDescent="0.2">
      <c r="A3331" s="22">
        <v>412200</v>
      </c>
      <c r="B3331" s="23" t="s">
        <v>215</v>
      </c>
      <c r="C3331" s="32">
        <v>37700</v>
      </c>
      <c r="D3331" s="32">
        <v>0</v>
      </c>
    </row>
    <row r="3332" spans="1:4" s="4" customFormat="1" x14ac:dyDescent="0.2">
      <c r="A3332" s="22">
        <v>412300</v>
      </c>
      <c r="B3332" s="23" t="s">
        <v>92</v>
      </c>
      <c r="C3332" s="32">
        <v>13200</v>
      </c>
      <c r="D3332" s="32">
        <v>0</v>
      </c>
    </row>
    <row r="3333" spans="1:4" s="4" customFormat="1" x14ac:dyDescent="0.2">
      <c r="A3333" s="22">
        <v>412500</v>
      </c>
      <c r="B3333" s="23" t="s">
        <v>94</v>
      </c>
      <c r="C3333" s="32">
        <v>2300</v>
      </c>
      <c r="D3333" s="32">
        <v>0</v>
      </c>
    </row>
    <row r="3334" spans="1:4" s="4" customFormat="1" x14ac:dyDescent="0.2">
      <c r="A3334" s="22">
        <v>412600</v>
      </c>
      <c r="B3334" s="23" t="s">
        <v>216</v>
      </c>
      <c r="C3334" s="32">
        <v>8300.0000000000036</v>
      </c>
      <c r="D3334" s="32">
        <v>0</v>
      </c>
    </row>
    <row r="3335" spans="1:4" s="4" customFormat="1" x14ac:dyDescent="0.2">
      <c r="A3335" s="22">
        <v>412700</v>
      </c>
      <c r="B3335" s="23" t="s">
        <v>203</v>
      </c>
      <c r="C3335" s="32">
        <v>30000</v>
      </c>
      <c r="D3335" s="32">
        <v>0</v>
      </c>
    </row>
    <row r="3336" spans="1:4" s="4" customFormat="1" x14ac:dyDescent="0.2">
      <c r="A3336" s="22">
        <v>412900</v>
      </c>
      <c r="B3336" s="27" t="s">
        <v>526</v>
      </c>
      <c r="C3336" s="32">
        <v>499.99999999999989</v>
      </c>
      <c r="D3336" s="32">
        <v>0</v>
      </c>
    </row>
    <row r="3337" spans="1:4" s="4" customFormat="1" x14ac:dyDescent="0.2">
      <c r="A3337" s="22">
        <v>412900</v>
      </c>
      <c r="B3337" s="27" t="s">
        <v>311</v>
      </c>
      <c r="C3337" s="32">
        <v>2000</v>
      </c>
      <c r="D3337" s="32">
        <v>0</v>
      </c>
    </row>
    <row r="3338" spans="1:4" s="4" customFormat="1" x14ac:dyDescent="0.2">
      <c r="A3338" s="22">
        <v>412900</v>
      </c>
      <c r="B3338" s="27" t="s">
        <v>312</v>
      </c>
      <c r="C3338" s="32">
        <v>2000</v>
      </c>
      <c r="D3338" s="32">
        <v>0</v>
      </c>
    </row>
    <row r="3339" spans="1:4" s="4" customFormat="1" x14ac:dyDescent="0.2">
      <c r="A3339" s="22">
        <v>412900</v>
      </c>
      <c r="B3339" s="27" t="s">
        <v>313</v>
      </c>
      <c r="C3339" s="32">
        <v>2499.9999999999995</v>
      </c>
      <c r="D3339" s="32">
        <v>0</v>
      </c>
    </row>
    <row r="3340" spans="1:4" s="4" customFormat="1" x14ac:dyDescent="0.2">
      <c r="A3340" s="20">
        <v>510000</v>
      </c>
      <c r="B3340" s="25" t="s">
        <v>152</v>
      </c>
      <c r="C3340" s="19">
        <f t="shared" ref="C3340:C3341" si="449">C3341</f>
        <v>2000</v>
      </c>
      <c r="D3340" s="19">
        <f t="shared" ref="D3340:D3341" si="450">D3341</f>
        <v>0</v>
      </c>
    </row>
    <row r="3341" spans="1:4" s="4" customFormat="1" x14ac:dyDescent="0.2">
      <c r="A3341" s="20">
        <v>511000</v>
      </c>
      <c r="B3341" s="25" t="s">
        <v>153</v>
      </c>
      <c r="C3341" s="19">
        <f t="shared" si="449"/>
        <v>2000</v>
      </c>
      <c r="D3341" s="19">
        <f t="shared" si="450"/>
        <v>0</v>
      </c>
    </row>
    <row r="3342" spans="1:4" s="4" customFormat="1" x14ac:dyDescent="0.2">
      <c r="A3342" s="22">
        <v>511300</v>
      </c>
      <c r="B3342" s="23" t="s">
        <v>156</v>
      </c>
      <c r="C3342" s="32">
        <v>2000</v>
      </c>
      <c r="D3342" s="32">
        <v>0</v>
      </c>
    </row>
    <row r="3343" spans="1:4" s="29" customFormat="1" x14ac:dyDescent="0.2">
      <c r="A3343" s="20">
        <v>630000</v>
      </c>
      <c r="B3343" s="25" t="s">
        <v>191</v>
      </c>
      <c r="C3343" s="19">
        <f t="shared" ref="C3343" si="451">C3346+C3344</f>
        <v>6000</v>
      </c>
      <c r="D3343" s="19">
        <f t="shared" ref="D3343" si="452">D3346+D3344</f>
        <v>10000</v>
      </c>
    </row>
    <row r="3344" spans="1:4" s="29" customFormat="1" x14ac:dyDescent="0.2">
      <c r="A3344" s="20">
        <v>631000</v>
      </c>
      <c r="B3344" s="25" t="s">
        <v>125</v>
      </c>
      <c r="C3344" s="19">
        <f t="shared" ref="C3344" si="453">C3345</f>
        <v>0</v>
      </c>
      <c r="D3344" s="19">
        <f t="shared" ref="D3344" si="454">D3345</f>
        <v>10000</v>
      </c>
    </row>
    <row r="3345" spans="1:4" s="4" customFormat="1" x14ac:dyDescent="0.2">
      <c r="A3345" s="30">
        <v>631200</v>
      </c>
      <c r="B3345" s="23" t="s">
        <v>194</v>
      </c>
      <c r="C3345" s="32">
        <v>0</v>
      </c>
      <c r="D3345" s="24">
        <v>10000</v>
      </c>
    </row>
    <row r="3346" spans="1:4" s="29" customFormat="1" x14ac:dyDescent="0.2">
      <c r="A3346" s="20">
        <v>638000</v>
      </c>
      <c r="B3346" s="25" t="s">
        <v>126</v>
      </c>
      <c r="C3346" s="19">
        <f t="shared" ref="C3346" si="455">C3347</f>
        <v>6000</v>
      </c>
      <c r="D3346" s="19">
        <f t="shared" ref="D3346" si="456">D3347</f>
        <v>0</v>
      </c>
    </row>
    <row r="3347" spans="1:4" s="4" customFormat="1" x14ac:dyDescent="0.2">
      <c r="A3347" s="22">
        <v>638100</v>
      </c>
      <c r="B3347" s="23" t="s">
        <v>196</v>
      </c>
      <c r="C3347" s="32">
        <v>6000</v>
      </c>
      <c r="D3347" s="32">
        <v>0</v>
      </c>
    </row>
    <row r="3348" spans="1:4" s="4" customFormat="1" x14ac:dyDescent="0.2">
      <c r="A3348" s="63"/>
      <c r="B3348" s="57" t="s">
        <v>230</v>
      </c>
      <c r="C3348" s="61">
        <f>C3324+C3340+C3343</f>
        <v>1179500</v>
      </c>
      <c r="D3348" s="61">
        <f>D3324+D3340+D3343</f>
        <v>10000</v>
      </c>
    </row>
    <row r="3349" spans="1:4" s="4" customFormat="1" x14ac:dyDescent="0.2">
      <c r="A3349" s="40"/>
      <c r="B3349" s="18"/>
      <c r="C3349" s="41"/>
      <c r="D3349" s="41"/>
    </row>
    <row r="3350" spans="1:4" s="4" customFormat="1" x14ac:dyDescent="0.2">
      <c r="A3350" s="40"/>
      <c r="B3350" s="18"/>
      <c r="C3350" s="41"/>
      <c r="D3350" s="41"/>
    </row>
    <row r="3351" spans="1:4" s="4" customFormat="1" x14ac:dyDescent="0.2">
      <c r="A3351" s="22" t="s">
        <v>653</v>
      </c>
      <c r="B3351" s="23"/>
      <c r="C3351" s="41"/>
      <c r="D3351" s="41"/>
    </row>
    <row r="3352" spans="1:4" s="4" customFormat="1" x14ac:dyDescent="0.2">
      <c r="A3352" s="22" t="s">
        <v>243</v>
      </c>
      <c r="B3352" s="23"/>
      <c r="C3352" s="41"/>
      <c r="D3352" s="41"/>
    </row>
    <row r="3353" spans="1:4" s="4" customFormat="1" x14ac:dyDescent="0.2">
      <c r="A3353" s="22" t="s">
        <v>417</v>
      </c>
      <c r="B3353" s="23"/>
      <c r="C3353" s="41"/>
      <c r="D3353" s="41"/>
    </row>
    <row r="3354" spans="1:4" s="4" customFormat="1" x14ac:dyDescent="0.2">
      <c r="A3354" s="22" t="s">
        <v>525</v>
      </c>
      <c r="B3354" s="23"/>
      <c r="C3354" s="41"/>
      <c r="D3354" s="41"/>
    </row>
    <row r="3355" spans="1:4" s="4" customFormat="1" x14ac:dyDescent="0.2">
      <c r="A3355" s="17"/>
      <c r="B3355" s="23"/>
      <c r="C3355" s="41"/>
      <c r="D3355" s="41"/>
    </row>
    <row r="3356" spans="1:4" s="29" customFormat="1" x14ac:dyDescent="0.2">
      <c r="A3356" s="20">
        <v>410000</v>
      </c>
      <c r="B3356" s="21" t="s">
        <v>87</v>
      </c>
      <c r="C3356" s="19">
        <f>C3357+C3362</f>
        <v>1083600</v>
      </c>
      <c r="D3356" s="19">
        <f>D3357+D3362</f>
        <v>0</v>
      </c>
    </row>
    <row r="3357" spans="1:4" s="29" customFormat="1" x14ac:dyDescent="0.2">
      <c r="A3357" s="20">
        <v>411000</v>
      </c>
      <c r="B3357" s="21" t="s">
        <v>201</v>
      </c>
      <c r="C3357" s="19">
        <f>SUM(C3358:C3361)</f>
        <v>912600</v>
      </c>
      <c r="D3357" s="19">
        <f>SUM(D3358:D3361)</f>
        <v>0</v>
      </c>
    </row>
    <row r="3358" spans="1:4" s="4" customFormat="1" x14ac:dyDescent="0.2">
      <c r="A3358" s="22">
        <v>411100</v>
      </c>
      <c r="B3358" s="23" t="s">
        <v>88</v>
      </c>
      <c r="C3358" s="32">
        <v>829000</v>
      </c>
      <c r="D3358" s="32">
        <v>0</v>
      </c>
    </row>
    <row r="3359" spans="1:4" s="4" customFormat="1" x14ac:dyDescent="0.2">
      <c r="A3359" s="22">
        <v>411200</v>
      </c>
      <c r="B3359" s="23" t="s">
        <v>214</v>
      </c>
      <c r="C3359" s="32">
        <v>54000</v>
      </c>
      <c r="D3359" s="32">
        <v>0</v>
      </c>
    </row>
    <row r="3360" spans="1:4" s="4" customFormat="1" ht="40.5" x14ac:dyDescent="0.2">
      <c r="A3360" s="22">
        <v>411300</v>
      </c>
      <c r="B3360" s="23" t="s">
        <v>89</v>
      </c>
      <c r="C3360" s="32">
        <v>17600</v>
      </c>
      <c r="D3360" s="32">
        <v>0</v>
      </c>
    </row>
    <row r="3361" spans="1:4" s="4" customFormat="1" x14ac:dyDescent="0.2">
      <c r="A3361" s="22">
        <v>411400</v>
      </c>
      <c r="B3361" s="23" t="s">
        <v>90</v>
      </c>
      <c r="C3361" s="32">
        <v>12000</v>
      </c>
      <c r="D3361" s="32">
        <v>0</v>
      </c>
    </row>
    <row r="3362" spans="1:4" s="29" customFormat="1" x14ac:dyDescent="0.2">
      <c r="A3362" s="20">
        <v>412000</v>
      </c>
      <c r="B3362" s="25" t="s">
        <v>206</v>
      </c>
      <c r="C3362" s="19">
        <f>SUM(C3363:C3370)</f>
        <v>171000</v>
      </c>
      <c r="D3362" s="19">
        <f>SUM(D3363:D3370)</f>
        <v>0</v>
      </c>
    </row>
    <row r="3363" spans="1:4" s="4" customFormat="1" x14ac:dyDescent="0.2">
      <c r="A3363" s="22">
        <v>412200</v>
      </c>
      <c r="B3363" s="23" t="s">
        <v>215</v>
      </c>
      <c r="C3363" s="32">
        <v>95200</v>
      </c>
      <c r="D3363" s="32">
        <v>0</v>
      </c>
    </row>
    <row r="3364" spans="1:4" s="4" customFormat="1" x14ac:dyDescent="0.2">
      <c r="A3364" s="22">
        <v>412300</v>
      </c>
      <c r="B3364" s="23" t="s">
        <v>92</v>
      </c>
      <c r="C3364" s="32">
        <v>18000</v>
      </c>
      <c r="D3364" s="32">
        <v>0</v>
      </c>
    </row>
    <row r="3365" spans="1:4" s="4" customFormat="1" x14ac:dyDescent="0.2">
      <c r="A3365" s="22">
        <v>412500</v>
      </c>
      <c r="B3365" s="23" t="s">
        <v>94</v>
      </c>
      <c r="C3365" s="32">
        <v>7800</v>
      </c>
      <c r="D3365" s="32">
        <v>0</v>
      </c>
    </row>
    <row r="3366" spans="1:4" s="4" customFormat="1" x14ac:dyDescent="0.2">
      <c r="A3366" s="22">
        <v>412600</v>
      </c>
      <c r="B3366" s="23" t="s">
        <v>216</v>
      </c>
      <c r="C3366" s="32">
        <v>3800</v>
      </c>
      <c r="D3366" s="32">
        <v>0</v>
      </c>
    </row>
    <row r="3367" spans="1:4" s="4" customFormat="1" x14ac:dyDescent="0.2">
      <c r="A3367" s="22">
        <v>412700</v>
      </c>
      <c r="B3367" s="23" t="s">
        <v>203</v>
      </c>
      <c r="C3367" s="32">
        <v>40000</v>
      </c>
      <c r="D3367" s="32">
        <v>0</v>
      </c>
    </row>
    <row r="3368" spans="1:4" s="4" customFormat="1" x14ac:dyDescent="0.2">
      <c r="A3368" s="22">
        <v>412900</v>
      </c>
      <c r="B3368" s="27" t="s">
        <v>312</v>
      </c>
      <c r="C3368" s="32">
        <v>2000</v>
      </c>
      <c r="D3368" s="32">
        <v>0</v>
      </c>
    </row>
    <row r="3369" spans="1:4" s="4" customFormat="1" x14ac:dyDescent="0.2">
      <c r="A3369" s="22">
        <v>412900</v>
      </c>
      <c r="B3369" s="27" t="s">
        <v>313</v>
      </c>
      <c r="C3369" s="32">
        <v>1600</v>
      </c>
      <c r="D3369" s="32">
        <v>0</v>
      </c>
    </row>
    <row r="3370" spans="1:4" s="4" customFormat="1" x14ac:dyDescent="0.2">
      <c r="A3370" s="22">
        <v>412900</v>
      </c>
      <c r="B3370" s="27" t="s">
        <v>295</v>
      </c>
      <c r="C3370" s="32">
        <v>2600</v>
      </c>
      <c r="D3370" s="32">
        <v>0</v>
      </c>
    </row>
    <row r="3371" spans="1:4" s="29" customFormat="1" x14ac:dyDescent="0.2">
      <c r="A3371" s="20">
        <v>510000</v>
      </c>
      <c r="B3371" s="25" t="s">
        <v>152</v>
      </c>
      <c r="C3371" s="19">
        <f t="shared" ref="C3371:D3372" si="457">C3372+0</f>
        <v>6000</v>
      </c>
      <c r="D3371" s="19">
        <f t="shared" si="457"/>
        <v>0</v>
      </c>
    </row>
    <row r="3372" spans="1:4" s="29" customFormat="1" x14ac:dyDescent="0.2">
      <c r="A3372" s="20">
        <v>511000</v>
      </c>
      <c r="B3372" s="25" t="s">
        <v>153</v>
      </c>
      <c r="C3372" s="19">
        <f t="shared" si="457"/>
        <v>6000</v>
      </c>
      <c r="D3372" s="19">
        <f t="shared" si="457"/>
        <v>0</v>
      </c>
    </row>
    <row r="3373" spans="1:4" s="4" customFormat="1" x14ac:dyDescent="0.2">
      <c r="A3373" s="22">
        <v>511300</v>
      </c>
      <c r="B3373" s="23" t="s">
        <v>156</v>
      </c>
      <c r="C3373" s="32">
        <v>6000</v>
      </c>
      <c r="D3373" s="32">
        <v>0</v>
      </c>
    </row>
    <row r="3374" spans="1:4" s="29" customFormat="1" x14ac:dyDescent="0.2">
      <c r="A3374" s="20">
        <v>630000</v>
      </c>
      <c r="B3374" s="25" t="s">
        <v>191</v>
      </c>
      <c r="C3374" s="19">
        <f>C3375+C3377</f>
        <v>19500</v>
      </c>
      <c r="D3374" s="19">
        <f>D3375+D3377</f>
        <v>1200000</v>
      </c>
    </row>
    <row r="3375" spans="1:4" s="29" customFormat="1" x14ac:dyDescent="0.2">
      <c r="A3375" s="20">
        <v>631000</v>
      </c>
      <c r="B3375" s="25" t="s">
        <v>125</v>
      </c>
      <c r="C3375" s="19">
        <f>C3376</f>
        <v>0</v>
      </c>
      <c r="D3375" s="19">
        <f>D3376</f>
        <v>1200000</v>
      </c>
    </row>
    <row r="3376" spans="1:4" s="4" customFormat="1" x14ac:dyDescent="0.2">
      <c r="A3376" s="30">
        <v>631200</v>
      </c>
      <c r="B3376" s="23" t="s">
        <v>194</v>
      </c>
      <c r="C3376" s="32">
        <v>0</v>
      </c>
      <c r="D3376" s="24">
        <v>1200000</v>
      </c>
    </row>
    <row r="3377" spans="1:4" s="29" customFormat="1" x14ac:dyDescent="0.2">
      <c r="A3377" s="20">
        <v>638000</v>
      </c>
      <c r="B3377" s="25" t="s">
        <v>126</v>
      </c>
      <c r="C3377" s="19">
        <f t="shared" ref="C3377" si="458">C3378</f>
        <v>19500</v>
      </c>
      <c r="D3377" s="19">
        <f t="shared" ref="D3377" si="459">D3378</f>
        <v>0</v>
      </c>
    </row>
    <row r="3378" spans="1:4" s="4" customFormat="1" x14ac:dyDescent="0.2">
      <c r="A3378" s="22">
        <v>638100</v>
      </c>
      <c r="B3378" s="23" t="s">
        <v>196</v>
      </c>
      <c r="C3378" s="32">
        <v>19500</v>
      </c>
      <c r="D3378" s="32">
        <v>0</v>
      </c>
    </row>
    <row r="3379" spans="1:4" s="75" customFormat="1" x14ac:dyDescent="0.2">
      <c r="A3379" s="37"/>
      <c r="B3379" s="38" t="s">
        <v>230</v>
      </c>
      <c r="C3379" s="39">
        <f>C3356+C3371+C3374</f>
        <v>1109100</v>
      </c>
      <c r="D3379" s="39">
        <f>D3356+D3371+D3374</f>
        <v>1200000</v>
      </c>
    </row>
    <row r="3380" spans="1:4" s="4" customFormat="1" x14ac:dyDescent="0.2">
      <c r="A3380" s="40"/>
      <c r="B3380" s="18"/>
      <c r="C3380" s="41"/>
      <c r="D3380" s="41"/>
    </row>
    <row r="3381" spans="1:4" s="4" customFormat="1" x14ac:dyDescent="0.2">
      <c r="A3381" s="40"/>
      <c r="B3381" s="18"/>
      <c r="C3381" s="41"/>
      <c r="D3381" s="41"/>
    </row>
    <row r="3382" spans="1:4" s="4" customFormat="1" x14ac:dyDescent="0.2">
      <c r="A3382" s="22" t="s">
        <v>654</v>
      </c>
      <c r="B3382" s="25"/>
      <c r="C3382" s="24"/>
      <c r="D3382" s="24"/>
    </row>
    <row r="3383" spans="1:4" s="4" customFormat="1" x14ac:dyDescent="0.2">
      <c r="A3383" s="22" t="s">
        <v>244</v>
      </c>
      <c r="B3383" s="25"/>
      <c r="C3383" s="24"/>
      <c r="D3383" s="24"/>
    </row>
    <row r="3384" spans="1:4" s="4" customFormat="1" x14ac:dyDescent="0.2">
      <c r="A3384" s="22" t="s">
        <v>363</v>
      </c>
      <c r="B3384" s="25"/>
      <c r="C3384" s="24"/>
      <c r="D3384" s="24"/>
    </row>
    <row r="3385" spans="1:4" s="4" customFormat="1" x14ac:dyDescent="0.2">
      <c r="A3385" s="22" t="s">
        <v>525</v>
      </c>
      <c r="B3385" s="25"/>
      <c r="C3385" s="24"/>
      <c r="D3385" s="24"/>
    </row>
    <row r="3386" spans="1:4" s="4" customFormat="1" x14ac:dyDescent="0.2">
      <c r="A3386" s="22"/>
      <c r="B3386" s="53"/>
      <c r="C3386" s="41"/>
      <c r="D3386" s="41"/>
    </row>
    <row r="3387" spans="1:4" s="4" customFormat="1" x14ac:dyDescent="0.2">
      <c r="A3387" s="20">
        <v>410000</v>
      </c>
      <c r="B3387" s="21" t="s">
        <v>87</v>
      </c>
      <c r="C3387" s="19">
        <f>C3388+C3393+C3407+C3405</f>
        <v>8045200</v>
      </c>
      <c r="D3387" s="19">
        <f>D3388+D3393+D3407+D3405</f>
        <v>0</v>
      </c>
    </row>
    <row r="3388" spans="1:4" s="4" customFormat="1" x14ac:dyDescent="0.2">
      <c r="A3388" s="20">
        <v>411000</v>
      </c>
      <c r="B3388" s="21" t="s">
        <v>201</v>
      </c>
      <c r="C3388" s="19">
        <f>SUM(C3389:C3392)</f>
        <v>2141400</v>
      </c>
      <c r="D3388" s="19">
        <f>SUM(D3389:D3392)</f>
        <v>0</v>
      </c>
    </row>
    <row r="3389" spans="1:4" s="4" customFormat="1" x14ac:dyDescent="0.2">
      <c r="A3389" s="22">
        <v>411100</v>
      </c>
      <c r="B3389" s="23" t="s">
        <v>88</v>
      </c>
      <c r="C3389" s="32">
        <v>2017000</v>
      </c>
      <c r="D3389" s="32">
        <v>0</v>
      </c>
    </row>
    <row r="3390" spans="1:4" s="4" customFormat="1" x14ac:dyDescent="0.2">
      <c r="A3390" s="22">
        <v>411200</v>
      </c>
      <c r="B3390" s="23" t="s">
        <v>214</v>
      </c>
      <c r="C3390" s="32">
        <v>72700</v>
      </c>
      <c r="D3390" s="32">
        <v>0</v>
      </c>
    </row>
    <row r="3391" spans="1:4" s="4" customFormat="1" ht="40.5" x14ac:dyDescent="0.2">
      <c r="A3391" s="22">
        <v>411300</v>
      </c>
      <c r="B3391" s="23" t="s">
        <v>89</v>
      </c>
      <c r="C3391" s="32">
        <v>37000</v>
      </c>
      <c r="D3391" s="32">
        <v>0</v>
      </c>
    </row>
    <row r="3392" spans="1:4" s="4" customFormat="1" x14ac:dyDescent="0.2">
      <c r="A3392" s="22">
        <v>411400</v>
      </c>
      <c r="B3392" s="23" t="s">
        <v>90</v>
      </c>
      <c r="C3392" s="32">
        <v>14700</v>
      </c>
      <c r="D3392" s="32">
        <v>0</v>
      </c>
    </row>
    <row r="3393" spans="1:4" s="4" customFormat="1" x14ac:dyDescent="0.2">
      <c r="A3393" s="20">
        <v>412000</v>
      </c>
      <c r="B3393" s="25" t="s">
        <v>206</v>
      </c>
      <c r="C3393" s="19">
        <f>SUM(C3394:C3404)</f>
        <v>922800.00000000035</v>
      </c>
      <c r="D3393" s="19">
        <f>SUM(D3394:D3404)</f>
        <v>0</v>
      </c>
    </row>
    <row r="3394" spans="1:4" s="4" customFormat="1" x14ac:dyDescent="0.2">
      <c r="A3394" s="22">
        <v>412100</v>
      </c>
      <c r="B3394" s="23" t="s">
        <v>91</v>
      </c>
      <c r="C3394" s="32">
        <v>24799.999999999996</v>
      </c>
      <c r="D3394" s="32">
        <v>0</v>
      </c>
    </row>
    <row r="3395" spans="1:4" s="4" customFormat="1" x14ac:dyDescent="0.2">
      <c r="A3395" s="22">
        <v>412200</v>
      </c>
      <c r="B3395" s="23" t="s">
        <v>215</v>
      </c>
      <c r="C3395" s="32">
        <v>365000</v>
      </c>
      <c r="D3395" s="32">
        <v>0</v>
      </c>
    </row>
    <row r="3396" spans="1:4" s="4" customFormat="1" x14ac:dyDescent="0.2">
      <c r="A3396" s="22">
        <v>412300</v>
      </c>
      <c r="B3396" s="23" t="s">
        <v>92</v>
      </c>
      <c r="C3396" s="32">
        <v>20000</v>
      </c>
      <c r="D3396" s="32">
        <v>0</v>
      </c>
    </row>
    <row r="3397" spans="1:4" s="4" customFormat="1" x14ac:dyDescent="0.2">
      <c r="A3397" s="22">
        <v>412500</v>
      </c>
      <c r="B3397" s="23" t="s">
        <v>94</v>
      </c>
      <c r="C3397" s="32">
        <v>20000</v>
      </c>
      <c r="D3397" s="32">
        <v>0</v>
      </c>
    </row>
    <row r="3398" spans="1:4" s="4" customFormat="1" x14ac:dyDescent="0.2">
      <c r="A3398" s="22">
        <v>412600</v>
      </c>
      <c r="B3398" s="23" t="s">
        <v>216</v>
      </c>
      <c r="C3398" s="32">
        <v>55000</v>
      </c>
      <c r="D3398" s="32">
        <v>0</v>
      </c>
    </row>
    <row r="3399" spans="1:4" s="4" customFormat="1" x14ac:dyDescent="0.2">
      <c r="A3399" s="22">
        <v>412700</v>
      </c>
      <c r="B3399" s="23" t="s">
        <v>203</v>
      </c>
      <c r="C3399" s="32">
        <v>400000.00000000035</v>
      </c>
      <c r="D3399" s="32">
        <v>0</v>
      </c>
    </row>
    <row r="3400" spans="1:4" s="4" customFormat="1" x14ac:dyDescent="0.2">
      <c r="A3400" s="22">
        <v>412900</v>
      </c>
      <c r="B3400" s="27" t="s">
        <v>526</v>
      </c>
      <c r="C3400" s="32">
        <v>1000</v>
      </c>
      <c r="D3400" s="32">
        <v>0</v>
      </c>
    </row>
    <row r="3401" spans="1:4" s="4" customFormat="1" x14ac:dyDescent="0.2">
      <c r="A3401" s="22">
        <v>412900</v>
      </c>
      <c r="B3401" s="27" t="s">
        <v>293</v>
      </c>
      <c r="C3401" s="32">
        <v>21600</v>
      </c>
      <c r="D3401" s="32">
        <v>0</v>
      </c>
    </row>
    <row r="3402" spans="1:4" s="4" customFormat="1" x14ac:dyDescent="0.2">
      <c r="A3402" s="22">
        <v>412900</v>
      </c>
      <c r="B3402" s="27" t="s">
        <v>311</v>
      </c>
      <c r="C3402" s="32">
        <v>3999.9999999999995</v>
      </c>
      <c r="D3402" s="32">
        <v>0</v>
      </c>
    </row>
    <row r="3403" spans="1:4" s="4" customFormat="1" x14ac:dyDescent="0.2">
      <c r="A3403" s="22">
        <v>412900</v>
      </c>
      <c r="B3403" s="27" t="s">
        <v>312</v>
      </c>
      <c r="C3403" s="32">
        <v>4500</v>
      </c>
      <c r="D3403" s="32">
        <v>0</v>
      </c>
    </row>
    <row r="3404" spans="1:4" s="4" customFormat="1" x14ac:dyDescent="0.2">
      <c r="A3404" s="22">
        <v>412900</v>
      </c>
      <c r="B3404" s="27" t="s">
        <v>313</v>
      </c>
      <c r="C3404" s="32">
        <v>6900.0000000000018</v>
      </c>
      <c r="D3404" s="32">
        <v>0</v>
      </c>
    </row>
    <row r="3405" spans="1:4" s="29" customFormat="1" x14ac:dyDescent="0.2">
      <c r="A3405" s="20">
        <v>413000</v>
      </c>
      <c r="B3405" s="25" t="s">
        <v>207</v>
      </c>
      <c r="C3405" s="19">
        <f t="shared" ref="C3405" si="460">C3406</f>
        <v>2200</v>
      </c>
      <c r="D3405" s="19">
        <f t="shared" ref="D3405" si="461">D3406</f>
        <v>0</v>
      </c>
    </row>
    <row r="3406" spans="1:4" s="4" customFormat="1" x14ac:dyDescent="0.2">
      <c r="A3406" s="22">
        <v>413900</v>
      </c>
      <c r="B3406" s="23" t="s">
        <v>99</v>
      </c>
      <c r="C3406" s="32">
        <v>2200</v>
      </c>
      <c r="D3406" s="32">
        <v>0</v>
      </c>
    </row>
    <row r="3407" spans="1:4" s="29" customFormat="1" x14ac:dyDescent="0.2">
      <c r="A3407" s="20">
        <v>415000</v>
      </c>
      <c r="B3407" s="25" t="s">
        <v>50</v>
      </c>
      <c r="C3407" s="19">
        <f t="shared" ref="C3407" si="462">SUM(C3408:C3415)</f>
        <v>4978800</v>
      </c>
      <c r="D3407" s="19">
        <f t="shared" ref="D3407" si="463">SUM(D3408:D3415)</f>
        <v>0</v>
      </c>
    </row>
    <row r="3408" spans="1:4" s="4" customFormat="1" x14ac:dyDescent="0.2">
      <c r="A3408" s="22">
        <v>415200</v>
      </c>
      <c r="B3408" s="23" t="s">
        <v>418</v>
      </c>
      <c r="C3408" s="32">
        <v>50000</v>
      </c>
      <c r="D3408" s="32">
        <v>0</v>
      </c>
    </row>
    <row r="3409" spans="1:4" s="4" customFormat="1" x14ac:dyDescent="0.2">
      <c r="A3409" s="22">
        <v>415200</v>
      </c>
      <c r="B3409" s="23" t="s">
        <v>265</v>
      </c>
      <c r="C3409" s="32">
        <v>79999.999999999985</v>
      </c>
      <c r="D3409" s="32">
        <v>0</v>
      </c>
    </row>
    <row r="3410" spans="1:4" s="4" customFormat="1" x14ac:dyDescent="0.2">
      <c r="A3410" s="22">
        <v>415200</v>
      </c>
      <c r="B3410" s="23" t="s">
        <v>655</v>
      </c>
      <c r="C3410" s="32">
        <v>50000</v>
      </c>
      <c r="D3410" s="32">
        <v>0</v>
      </c>
    </row>
    <row r="3411" spans="1:4" s="4" customFormat="1" x14ac:dyDescent="0.2">
      <c r="A3411" s="22">
        <v>415200</v>
      </c>
      <c r="B3411" s="23" t="s">
        <v>419</v>
      </c>
      <c r="C3411" s="32">
        <v>30000</v>
      </c>
      <c r="D3411" s="32">
        <v>0</v>
      </c>
    </row>
    <row r="3412" spans="1:4" s="4" customFormat="1" x14ac:dyDescent="0.2">
      <c r="A3412" s="22">
        <v>415200</v>
      </c>
      <c r="B3412" s="23" t="s">
        <v>656</v>
      </c>
      <c r="C3412" s="32">
        <v>50000</v>
      </c>
      <c r="D3412" s="32">
        <v>0</v>
      </c>
    </row>
    <row r="3413" spans="1:4" s="4" customFormat="1" x14ac:dyDescent="0.2">
      <c r="A3413" s="22">
        <v>415200</v>
      </c>
      <c r="B3413" s="23" t="s">
        <v>657</v>
      </c>
      <c r="C3413" s="32">
        <v>50000</v>
      </c>
      <c r="D3413" s="32">
        <v>0</v>
      </c>
    </row>
    <row r="3414" spans="1:4" s="4" customFormat="1" x14ac:dyDescent="0.2">
      <c r="A3414" s="22">
        <v>415200</v>
      </c>
      <c r="B3414" s="23" t="s">
        <v>268</v>
      </c>
      <c r="C3414" s="32">
        <v>4648800</v>
      </c>
      <c r="D3414" s="32">
        <v>0</v>
      </c>
    </row>
    <row r="3415" spans="1:4" s="4" customFormat="1" x14ac:dyDescent="0.2">
      <c r="A3415" s="22">
        <v>415200</v>
      </c>
      <c r="B3415" s="23" t="s">
        <v>269</v>
      </c>
      <c r="C3415" s="32">
        <v>20000</v>
      </c>
      <c r="D3415" s="32">
        <v>0</v>
      </c>
    </row>
    <row r="3416" spans="1:4" s="4" customFormat="1" x14ac:dyDescent="0.2">
      <c r="A3416" s="20">
        <v>480000</v>
      </c>
      <c r="B3416" s="25" t="s">
        <v>148</v>
      </c>
      <c r="C3416" s="19">
        <f t="shared" ref="C3416" si="464">C3417</f>
        <v>3590000</v>
      </c>
      <c r="D3416" s="19">
        <f t="shared" ref="D3416" si="465">D3417</f>
        <v>0</v>
      </c>
    </row>
    <row r="3417" spans="1:4" s="4" customFormat="1" x14ac:dyDescent="0.2">
      <c r="A3417" s="20">
        <v>487000</v>
      </c>
      <c r="B3417" s="25" t="s">
        <v>200</v>
      </c>
      <c r="C3417" s="19">
        <f>SUM(C3418:C3420)</f>
        <v>3590000</v>
      </c>
      <c r="D3417" s="19">
        <f>SUM(D3418:D3420)</f>
        <v>0</v>
      </c>
    </row>
    <row r="3418" spans="1:4" s="4" customFormat="1" x14ac:dyDescent="0.2">
      <c r="A3418" s="22">
        <v>487100</v>
      </c>
      <c r="B3418" s="23" t="s">
        <v>500</v>
      </c>
      <c r="C3418" s="32">
        <v>20000</v>
      </c>
      <c r="D3418" s="32">
        <v>0</v>
      </c>
    </row>
    <row r="3419" spans="1:4" s="4" customFormat="1" x14ac:dyDescent="0.2">
      <c r="A3419" s="22">
        <v>487300</v>
      </c>
      <c r="B3419" s="23" t="s">
        <v>658</v>
      </c>
      <c r="C3419" s="32">
        <v>3300000</v>
      </c>
      <c r="D3419" s="32">
        <v>0</v>
      </c>
    </row>
    <row r="3420" spans="1:4" s="4" customFormat="1" x14ac:dyDescent="0.2">
      <c r="A3420" s="22">
        <v>487300</v>
      </c>
      <c r="B3420" s="23" t="s">
        <v>149</v>
      </c>
      <c r="C3420" s="32">
        <v>270000</v>
      </c>
      <c r="D3420" s="32">
        <v>0</v>
      </c>
    </row>
    <row r="3421" spans="1:4" s="4" customFormat="1" x14ac:dyDescent="0.2">
      <c r="A3421" s="20">
        <v>510000</v>
      </c>
      <c r="B3421" s="25" t="s">
        <v>152</v>
      </c>
      <c r="C3421" s="19">
        <f>C3422+C3425</f>
        <v>16300</v>
      </c>
      <c r="D3421" s="19">
        <f>D3422+D3425</f>
        <v>0</v>
      </c>
    </row>
    <row r="3422" spans="1:4" s="4" customFormat="1" x14ac:dyDescent="0.2">
      <c r="A3422" s="20">
        <v>511000</v>
      </c>
      <c r="B3422" s="25" t="s">
        <v>153</v>
      </c>
      <c r="C3422" s="19">
        <f>SUM(C3423:C3424)</f>
        <v>10300</v>
      </c>
      <c r="D3422" s="19">
        <f>SUM(D3423:D3424)</f>
        <v>0</v>
      </c>
    </row>
    <row r="3423" spans="1:4" s="4" customFormat="1" x14ac:dyDescent="0.2">
      <c r="A3423" s="22">
        <v>511300</v>
      </c>
      <c r="B3423" s="23" t="s">
        <v>156</v>
      </c>
      <c r="C3423" s="32">
        <v>10300</v>
      </c>
      <c r="D3423" s="32">
        <v>0</v>
      </c>
    </row>
    <row r="3424" spans="1:4" s="4" customFormat="1" x14ac:dyDescent="0.2">
      <c r="A3424" s="22">
        <v>511700</v>
      </c>
      <c r="B3424" s="23" t="s">
        <v>159</v>
      </c>
      <c r="C3424" s="32">
        <v>0</v>
      </c>
      <c r="D3424" s="32">
        <v>0</v>
      </c>
    </row>
    <row r="3425" spans="1:4" s="29" customFormat="1" x14ac:dyDescent="0.2">
      <c r="A3425" s="20">
        <v>516000</v>
      </c>
      <c r="B3425" s="25" t="s">
        <v>163</v>
      </c>
      <c r="C3425" s="19">
        <f t="shared" ref="C3425" si="466">C3426</f>
        <v>6000</v>
      </c>
      <c r="D3425" s="19">
        <f t="shared" ref="D3425" si="467">D3426</f>
        <v>0</v>
      </c>
    </row>
    <row r="3426" spans="1:4" s="4" customFormat="1" x14ac:dyDescent="0.2">
      <c r="A3426" s="22">
        <v>516100</v>
      </c>
      <c r="B3426" s="23" t="s">
        <v>163</v>
      </c>
      <c r="C3426" s="32">
        <v>6000</v>
      </c>
      <c r="D3426" s="32">
        <v>0</v>
      </c>
    </row>
    <row r="3427" spans="1:4" s="29" customFormat="1" x14ac:dyDescent="0.2">
      <c r="A3427" s="20">
        <v>630000</v>
      </c>
      <c r="B3427" s="25" t="s">
        <v>191</v>
      </c>
      <c r="C3427" s="19">
        <f>C3428+0</f>
        <v>30400</v>
      </c>
      <c r="D3427" s="19">
        <f>D3428+0</f>
        <v>0</v>
      </c>
    </row>
    <row r="3428" spans="1:4" s="29" customFormat="1" x14ac:dyDescent="0.2">
      <c r="A3428" s="20">
        <v>638000</v>
      </c>
      <c r="B3428" s="25" t="s">
        <v>126</v>
      </c>
      <c r="C3428" s="19">
        <f t="shared" ref="C3428" si="468">C3429</f>
        <v>30400</v>
      </c>
      <c r="D3428" s="19">
        <f t="shared" ref="D3428" si="469">D3429</f>
        <v>0</v>
      </c>
    </row>
    <row r="3429" spans="1:4" s="4" customFormat="1" x14ac:dyDescent="0.2">
      <c r="A3429" s="22">
        <v>638100</v>
      </c>
      <c r="B3429" s="23" t="s">
        <v>196</v>
      </c>
      <c r="C3429" s="32">
        <v>30400</v>
      </c>
      <c r="D3429" s="32">
        <v>0</v>
      </c>
    </row>
    <row r="3430" spans="1:4" s="4" customFormat="1" x14ac:dyDescent="0.2">
      <c r="A3430" s="63"/>
      <c r="B3430" s="57" t="s">
        <v>230</v>
      </c>
      <c r="C3430" s="61">
        <f>C3387+C3416+C3421+C3427</f>
        <v>11681900</v>
      </c>
      <c r="D3430" s="61">
        <f>D3387+D3416+D3421+D3427</f>
        <v>0</v>
      </c>
    </row>
    <row r="3431" spans="1:4" s="4" customFormat="1" x14ac:dyDescent="0.2">
      <c r="A3431" s="22"/>
      <c r="B3431" s="23"/>
      <c r="C3431" s="24"/>
      <c r="D3431" s="24"/>
    </row>
    <row r="3432" spans="1:4" s="4" customFormat="1" x14ac:dyDescent="0.2">
      <c r="A3432" s="17"/>
      <c r="B3432" s="18"/>
      <c r="C3432" s="24"/>
      <c r="D3432" s="24"/>
    </row>
    <row r="3433" spans="1:4" s="4" customFormat="1" x14ac:dyDescent="0.2">
      <c r="A3433" s="22" t="s">
        <v>659</v>
      </c>
      <c r="B3433" s="25"/>
      <c r="C3433" s="24"/>
      <c r="D3433" s="24"/>
    </row>
    <row r="3434" spans="1:4" s="4" customFormat="1" x14ac:dyDescent="0.2">
      <c r="A3434" s="22" t="s">
        <v>245</v>
      </c>
      <c r="B3434" s="25"/>
      <c r="C3434" s="24"/>
      <c r="D3434" s="24"/>
    </row>
    <row r="3435" spans="1:4" s="4" customFormat="1" x14ac:dyDescent="0.2">
      <c r="A3435" s="22" t="s">
        <v>368</v>
      </c>
      <c r="B3435" s="25"/>
      <c r="C3435" s="24"/>
      <c r="D3435" s="24"/>
    </row>
    <row r="3436" spans="1:4" s="4" customFormat="1" x14ac:dyDescent="0.2">
      <c r="A3436" s="22" t="s">
        <v>525</v>
      </c>
      <c r="B3436" s="25"/>
      <c r="C3436" s="24"/>
      <c r="D3436" s="24"/>
    </row>
    <row r="3437" spans="1:4" s="4" customFormat="1" x14ac:dyDescent="0.2">
      <c r="A3437" s="22"/>
      <c r="B3437" s="53"/>
      <c r="C3437" s="41"/>
      <c r="D3437" s="41"/>
    </row>
    <row r="3438" spans="1:4" s="4" customFormat="1" x14ac:dyDescent="0.2">
      <c r="A3438" s="20">
        <v>410000</v>
      </c>
      <c r="B3438" s="21" t="s">
        <v>87</v>
      </c>
      <c r="C3438" s="19">
        <f>C3439+C3444+C3456+C3462+0+C3467</f>
        <v>5399400</v>
      </c>
      <c r="D3438" s="19">
        <f>D3439+D3444+D3456+D3462+0+D3467</f>
        <v>0</v>
      </c>
    </row>
    <row r="3439" spans="1:4" s="4" customFormat="1" x14ac:dyDescent="0.2">
      <c r="A3439" s="20">
        <v>411000</v>
      </c>
      <c r="B3439" s="21" t="s">
        <v>201</v>
      </c>
      <c r="C3439" s="19">
        <f t="shared" ref="C3439" si="470">SUM(C3440:C3443)</f>
        <v>2142200</v>
      </c>
      <c r="D3439" s="19">
        <f t="shared" ref="D3439" si="471">SUM(D3440:D3443)</f>
        <v>0</v>
      </c>
    </row>
    <row r="3440" spans="1:4" s="4" customFormat="1" x14ac:dyDescent="0.2">
      <c r="A3440" s="22">
        <v>411100</v>
      </c>
      <c r="B3440" s="23" t="s">
        <v>88</v>
      </c>
      <c r="C3440" s="32">
        <v>1972800</v>
      </c>
      <c r="D3440" s="32">
        <v>0</v>
      </c>
    </row>
    <row r="3441" spans="1:4" s="4" customFormat="1" x14ac:dyDescent="0.2">
      <c r="A3441" s="22">
        <v>411200</v>
      </c>
      <c r="B3441" s="23" t="s">
        <v>214</v>
      </c>
      <c r="C3441" s="32">
        <v>45000</v>
      </c>
      <c r="D3441" s="32">
        <v>0</v>
      </c>
    </row>
    <row r="3442" spans="1:4" s="4" customFormat="1" ht="40.5" x14ac:dyDescent="0.2">
      <c r="A3442" s="22">
        <v>411300</v>
      </c>
      <c r="B3442" s="23" t="s">
        <v>89</v>
      </c>
      <c r="C3442" s="32">
        <v>109900</v>
      </c>
      <c r="D3442" s="32">
        <v>0</v>
      </c>
    </row>
    <row r="3443" spans="1:4" s="4" customFormat="1" x14ac:dyDescent="0.2">
      <c r="A3443" s="22">
        <v>411400</v>
      </c>
      <c r="B3443" s="23" t="s">
        <v>90</v>
      </c>
      <c r="C3443" s="32">
        <v>14500</v>
      </c>
      <c r="D3443" s="32">
        <v>0</v>
      </c>
    </row>
    <row r="3444" spans="1:4" s="4" customFormat="1" x14ac:dyDescent="0.2">
      <c r="A3444" s="20">
        <v>412000</v>
      </c>
      <c r="B3444" s="25" t="s">
        <v>206</v>
      </c>
      <c r="C3444" s="19">
        <f t="shared" ref="C3444" si="472">SUM(C3445:C3455)</f>
        <v>554200</v>
      </c>
      <c r="D3444" s="19">
        <f t="shared" ref="D3444" si="473">SUM(D3445:D3455)</f>
        <v>0</v>
      </c>
    </row>
    <row r="3445" spans="1:4" s="4" customFormat="1" x14ac:dyDescent="0.2">
      <c r="A3445" s="22">
        <v>412200</v>
      </c>
      <c r="B3445" s="23" t="s">
        <v>215</v>
      </c>
      <c r="C3445" s="32">
        <v>165000</v>
      </c>
      <c r="D3445" s="32">
        <v>0</v>
      </c>
    </row>
    <row r="3446" spans="1:4" s="4" customFormat="1" x14ac:dyDescent="0.2">
      <c r="A3446" s="22">
        <v>412300</v>
      </c>
      <c r="B3446" s="23" t="s">
        <v>92</v>
      </c>
      <c r="C3446" s="32">
        <v>13700</v>
      </c>
      <c r="D3446" s="32">
        <v>0</v>
      </c>
    </row>
    <row r="3447" spans="1:4" s="4" customFormat="1" x14ac:dyDescent="0.2">
      <c r="A3447" s="22">
        <v>412500</v>
      </c>
      <c r="B3447" s="23" t="s">
        <v>94</v>
      </c>
      <c r="C3447" s="32">
        <v>10000</v>
      </c>
      <c r="D3447" s="32">
        <v>0</v>
      </c>
    </row>
    <row r="3448" spans="1:4" s="4" customFormat="1" x14ac:dyDescent="0.2">
      <c r="A3448" s="22">
        <v>412600</v>
      </c>
      <c r="B3448" s="23" t="s">
        <v>216</v>
      </c>
      <c r="C3448" s="32">
        <v>30000</v>
      </c>
      <c r="D3448" s="32">
        <v>0</v>
      </c>
    </row>
    <row r="3449" spans="1:4" s="4" customFormat="1" x14ac:dyDescent="0.2">
      <c r="A3449" s="22">
        <v>412700</v>
      </c>
      <c r="B3449" s="23" t="s">
        <v>203</v>
      </c>
      <c r="C3449" s="32">
        <v>29000</v>
      </c>
      <c r="D3449" s="32">
        <v>0</v>
      </c>
    </row>
    <row r="3450" spans="1:4" s="4" customFormat="1" x14ac:dyDescent="0.2">
      <c r="A3450" s="22">
        <v>412900</v>
      </c>
      <c r="B3450" s="27" t="s">
        <v>526</v>
      </c>
      <c r="C3450" s="32">
        <v>2000</v>
      </c>
      <c r="D3450" s="32">
        <v>0</v>
      </c>
    </row>
    <row r="3451" spans="1:4" s="4" customFormat="1" x14ac:dyDescent="0.2">
      <c r="A3451" s="22">
        <v>412900</v>
      </c>
      <c r="B3451" s="27" t="s">
        <v>293</v>
      </c>
      <c r="C3451" s="32">
        <v>210000</v>
      </c>
      <c r="D3451" s="32">
        <v>0</v>
      </c>
    </row>
    <row r="3452" spans="1:4" s="4" customFormat="1" x14ac:dyDescent="0.2">
      <c r="A3452" s="22">
        <v>412900</v>
      </c>
      <c r="B3452" s="27" t="s">
        <v>311</v>
      </c>
      <c r="C3452" s="32">
        <v>3999.9999999999991</v>
      </c>
      <c r="D3452" s="32">
        <v>0</v>
      </c>
    </row>
    <row r="3453" spans="1:4" s="4" customFormat="1" x14ac:dyDescent="0.2">
      <c r="A3453" s="22">
        <v>412900</v>
      </c>
      <c r="B3453" s="27" t="s">
        <v>312</v>
      </c>
      <c r="C3453" s="32">
        <v>2000</v>
      </c>
      <c r="D3453" s="32">
        <v>0</v>
      </c>
    </row>
    <row r="3454" spans="1:4" s="4" customFormat="1" x14ac:dyDescent="0.2">
      <c r="A3454" s="22">
        <v>412900</v>
      </c>
      <c r="B3454" s="27" t="s">
        <v>313</v>
      </c>
      <c r="C3454" s="32">
        <v>4500</v>
      </c>
      <c r="D3454" s="32">
        <v>0</v>
      </c>
    </row>
    <row r="3455" spans="1:4" s="4" customFormat="1" x14ac:dyDescent="0.2">
      <c r="A3455" s="22">
        <v>412900</v>
      </c>
      <c r="B3455" s="23" t="s">
        <v>295</v>
      </c>
      <c r="C3455" s="32">
        <v>84000</v>
      </c>
      <c r="D3455" s="32">
        <v>0</v>
      </c>
    </row>
    <row r="3456" spans="1:4" s="60" customFormat="1" x14ac:dyDescent="0.2">
      <c r="A3456" s="20">
        <v>415000</v>
      </c>
      <c r="B3456" s="25" t="s">
        <v>50</v>
      </c>
      <c r="C3456" s="19">
        <f>SUM(C3457:C3461)</f>
        <v>190000</v>
      </c>
      <c r="D3456" s="19">
        <f>SUM(D3457:D3461)</f>
        <v>0</v>
      </c>
    </row>
    <row r="3457" spans="1:4" s="4" customFormat="1" x14ac:dyDescent="0.2">
      <c r="A3457" s="30">
        <v>415200</v>
      </c>
      <c r="B3457" s="23" t="s">
        <v>501</v>
      </c>
      <c r="C3457" s="32">
        <v>110000</v>
      </c>
      <c r="D3457" s="32">
        <v>0</v>
      </c>
    </row>
    <row r="3458" spans="1:4" s="4" customFormat="1" x14ac:dyDescent="0.2">
      <c r="A3458" s="30">
        <v>415200</v>
      </c>
      <c r="B3458" s="23" t="s">
        <v>660</v>
      </c>
      <c r="C3458" s="32">
        <v>80000</v>
      </c>
      <c r="D3458" s="32">
        <v>0</v>
      </c>
    </row>
    <row r="3459" spans="1:4" s="4" customFormat="1" x14ac:dyDescent="0.2">
      <c r="A3459" s="30">
        <v>415200</v>
      </c>
      <c r="B3459" s="23" t="s">
        <v>420</v>
      </c>
      <c r="C3459" s="32">
        <v>0</v>
      </c>
      <c r="D3459" s="32">
        <v>0</v>
      </c>
    </row>
    <row r="3460" spans="1:4" s="4" customFormat="1" x14ac:dyDescent="0.2">
      <c r="A3460" s="30">
        <v>415200</v>
      </c>
      <c r="B3460" s="23" t="s">
        <v>301</v>
      </c>
      <c r="C3460" s="32">
        <v>0</v>
      </c>
      <c r="D3460" s="32">
        <v>0</v>
      </c>
    </row>
    <row r="3461" spans="1:4" s="4" customFormat="1" x14ac:dyDescent="0.2">
      <c r="A3461" s="30">
        <v>415200</v>
      </c>
      <c r="B3461" s="23" t="s">
        <v>421</v>
      </c>
      <c r="C3461" s="32">
        <v>0</v>
      </c>
      <c r="D3461" s="32">
        <v>0</v>
      </c>
    </row>
    <row r="3462" spans="1:4" s="29" customFormat="1" x14ac:dyDescent="0.2">
      <c r="A3462" s="20">
        <v>416000</v>
      </c>
      <c r="B3462" s="25" t="s">
        <v>208</v>
      </c>
      <c r="C3462" s="19">
        <f>SUM(C3463:C3466)</f>
        <v>2510000</v>
      </c>
      <c r="D3462" s="19">
        <f>SUM(D3463:D3466)</f>
        <v>0</v>
      </c>
    </row>
    <row r="3463" spans="1:4" s="4" customFormat="1" x14ac:dyDescent="0.2">
      <c r="A3463" s="30">
        <v>416100</v>
      </c>
      <c r="B3463" s="23" t="s">
        <v>270</v>
      </c>
      <c r="C3463" s="32">
        <v>160000</v>
      </c>
      <c r="D3463" s="32">
        <v>0</v>
      </c>
    </row>
    <row r="3464" spans="1:4" s="4" customFormat="1" x14ac:dyDescent="0.2">
      <c r="A3464" s="30">
        <v>416100</v>
      </c>
      <c r="B3464" s="23" t="s">
        <v>302</v>
      </c>
      <c r="C3464" s="32">
        <v>65000</v>
      </c>
      <c r="D3464" s="32">
        <v>0</v>
      </c>
    </row>
    <row r="3465" spans="1:4" s="4" customFormat="1" x14ac:dyDescent="0.2">
      <c r="A3465" s="22">
        <v>416100</v>
      </c>
      <c r="B3465" s="23" t="s">
        <v>246</v>
      </c>
      <c r="C3465" s="32">
        <v>2130000</v>
      </c>
      <c r="D3465" s="32">
        <v>0</v>
      </c>
    </row>
    <row r="3466" spans="1:4" s="4" customFormat="1" x14ac:dyDescent="0.2">
      <c r="A3466" s="22">
        <v>416100</v>
      </c>
      <c r="B3466" s="23" t="s">
        <v>271</v>
      </c>
      <c r="C3466" s="32">
        <v>155000</v>
      </c>
      <c r="D3466" s="32">
        <v>0</v>
      </c>
    </row>
    <row r="3467" spans="1:4" s="29" customFormat="1" x14ac:dyDescent="0.2">
      <c r="A3467" s="20">
        <v>419000</v>
      </c>
      <c r="B3467" s="25" t="s">
        <v>211</v>
      </c>
      <c r="C3467" s="19">
        <f t="shared" ref="C3467" si="474">C3468</f>
        <v>3000</v>
      </c>
      <c r="D3467" s="19">
        <f t="shared" ref="D3467" si="475">D3468</f>
        <v>0</v>
      </c>
    </row>
    <row r="3468" spans="1:4" s="4" customFormat="1" x14ac:dyDescent="0.2">
      <c r="A3468" s="22">
        <v>419100</v>
      </c>
      <c r="B3468" s="23" t="s">
        <v>211</v>
      </c>
      <c r="C3468" s="32">
        <v>3000</v>
      </c>
      <c r="D3468" s="32">
        <v>0</v>
      </c>
    </row>
    <row r="3469" spans="1:4" s="60" customFormat="1" x14ac:dyDescent="0.2">
      <c r="A3469" s="20">
        <v>480000</v>
      </c>
      <c r="B3469" s="25" t="s">
        <v>148</v>
      </c>
      <c r="C3469" s="19">
        <f t="shared" ref="C3469" si="476">C3470</f>
        <v>9640000</v>
      </c>
      <c r="D3469" s="19">
        <f t="shared" ref="D3469" si="477">D3470</f>
        <v>0</v>
      </c>
    </row>
    <row r="3470" spans="1:4" s="60" customFormat="1" x14ac:dyDescent="0.2">
      <c r="A3470" s="20">
        <v>488000</v>
      </c>
      <c r="B3470" s="25" t="s">
        <v>103</v>
      </c>
      <c r="C3470" s="19">
        <f>SUM(C3471:C3478)</f>
        <v>9640000</v>
      </c>
      <c r="D3470" s="19">
        <f>SUM(D3471:D3478)</f>
        <v>0</v>
      </c>
    </row>
    <row r="3471" spans="1:4" s="4" customFormat="1" x14ac:dyDescent="0.2">
      <c r="A3471" s="22">
        <v>488100</v>
      </c>
      <c r="B3471" s="23" t="s">
        <v>422</v>
      </c>
      <c r="C3471" s="32">
        <v>620000</v>
      </c>
      <c r="D3471" s="32">
        <v>0</v>
      </c>
    </row>
    <row r="3472" spans="1:4" s="4" customFormat="1" x14ac:dyDescent="0.2">
      <c r="A3472" s="22">
        <v>488100</v>
      </c>
      <c r="B3472" s="23" t="s">
        <v>661</v>
      </c>
      <c r="C3472" s="32">
        <v>2900000</v>
      </c>
      <c r="D3472" s="32">
        <v>0</v>
      </c>
    </row>
    <row r="3473" spans="1:4" s="4" customFormat="1" x14ac:dyDescent="0.2">
      <c r="A3473" s="22">
        <v>488100</v>
      </c>
      <c r="B3473" s="23" t="s">
        <v>103</v>
      </c>
      <c r="C3473" s="32">
        <v>20000</v>
      </c>
      <c r="D3473" s="32">
        <v>0</v>
      </c>
    </row>
    <row r="3474" spans="1:4" s="4" customFormat="1" x14ac:dyDescent="0.2">
      <c r="A3474" s="22">
        <v>488100</v>
      </c>
      <c r="B3474" s="23" t="s">
        <v>662</v>
      </c>
      <c r="C3474" s="32">
        <v>600000</v>
      </c>
      <c r="D3474" s="32">
        <v>0</v>
      </c>
    </row>
    <row r="3475" spans="1:4" s="4" customFormat="1" x14ac:dyDescent="0.2">
      <c r="A3475" s="22">
        <v>488100</v>
      </c>
      <c r="B3475" s="23" t="s">
        <v>423</v>
      </c>
      <c r="C3475" s="32">
        <v>550000</v>
      </c>
      <c r="D3475" s="32">
        <v>0</v>
      </c>
    </row>
    <row r="3476" spans="1:4" s="4" customFormat="1" x14ac:dyDescent="0.2">
      <c r="A3476" s="22">
        <v>488100</v>
      </c>
      <c r="B3476" s="23" t="s">
        <v>663</v>
      </c>
      <c r="C3476" s="32">
        <v>4500000</v>
      </c>
      <c r="D3476" s="32">
        <v>0</v>
      </c>
    </row>
    <row r="3477" spans="1:4" s="4" customFormat="1" x14ac:dyDescent="0.2">
      <c r="A3477" s="30">
        <v>488100</v>
      </c>
      <c r="B3477" s="23" t="s">
        <v>664</v>
      </c>
      <c r="C3477" s="32">
        <v>199999.9999999998</v>
      </c>
      <c r="D3477" s="32">
        <v>0</v>
      </c>
    </row>
    <row r="3478" spans="1:4" s="4" customFormat="1" x14ac:dyDescent="0.2">
      <c r="A3478" s="22">
        <v>488100</v>
      </c>
      <c r="B3478" s="23" t="s">
        <v>502</v>
      </c>
      <c r="C3478" s="32">
        <v>250000</v>
      </c>
      <c r="D3478" s="32">
        <v>0</v>
      </c>
    </row>
    <row r="3479" spans="1:4" s="4" customFormat="1" x14ac:dyDescent="0.2">
      <c r="A3479" s="20">
        <v>510000</v>
      </c>
      <c r="B3479" s="25" t="s">
        <v>152</v>
      </c>
      <c r="C3479" s="19">
        <f>C3480+C3485+C3483</f>
        <v>240000</v>
      </c>
      <c r="D3479" s="19">
        <f>D3480+D3485+D3483</f>
        <v>0</v>
      </c>
    </row>
    <row r="3480" spans="1:4" s="4" customFormat="1" x14ac:dyDescent="0.2">
      <c r="A3480" s="20">
        <v>511000</v>
      </c>
      <c r="B3480" s="25" t="s">
        <v>153</v>
      </c>
      <c r="C3480" s="19">
        <f>SUM(C3481:C3482)</f>
        <v>210000</v>
      </c>
      <c r="D3480" s="19">
        <f>SUM(D3481:D3482)</f>
        <v>0</v>
      </c>
    </row>
    <row r="3481" spans="1:4" s="4" customFormat="1" x14ac:dyDescent="0.2">
      <c r="A3481" s="22">
        <v>511300</v>
      </c>
      <c r="B3481" s="23" t="s">
        <v>156</v>
      </c>
      <c r="C3481" s="32">
        <v>10000</v>
      </c>
      <c r="D3481" s="32">
        <v>0</v>
      </c>
    </row>
    <row r="3482" spans="1:4" s="4" customFormat="1" x14ac:dyDescent="0.2">
      <c r="A3482" s="22">
        <v>511700</v>
      </c>
      <c r="B3482" s="23" t="s">
        <v>159</v>
      </c>
      <c r="C3482" s="32">
        <v>200000</v>
      </c>
      <c r="D3482" s="32">
        <v>0</v>
      </c>
    </row>
    <row r="3483" spans="1:4" s="29" customFormat="1" x14ac:dyDescent="0.2">
      <c r="A3483" s="20">
        <v>513000</v>
      </c>
      <c r="B3483" s="25" t="s">
        <v>161</v>
      </c>
      <c r="C3483" s="19">
        <f t="shared" ref="C3483" si="478">C3484</f>
        <v>20000</v>
      </c>
      <c r="D3483" s="19">
        <f t="shared" ref="D3483" si="479">D3484</f>
        <v>0</v>
      </c>
    </row>
    <row r="3484" spans="1:4" s="4" customFormat="1" x14ac:dyDescent="0.2">
      <c r="A3484" s="22">
        <v>513700</v>
      </c>
      <c r="B3484" s="23" t="s">
        <v>316</v>
      </c>
      <c r="C3484" s="32">
        <v>20000</v>
      </c>
      <c r="D3484" s="32">
        <v>0</v>
      </c>
    </row>
    <row r="3485" spans="1:4" s="29" customFormat="1" x14ac:dyDescent="0.2">
      <c r="A3485" s="20">
        <v>516000</v>
      </c>
      <c r="B3485" s="25" t="s">
        <v>163</v>
      </c>
      <c r="C3485" s="71">
        <f t="shared" ref="C3485" si="480">C3486</f>
        <v>10000</v>
      </c>
      <c r="D3485" s="71">
        <f t="shared" ref="D3485" si="481">D3486</f>
        <v>0</v>
      </c>
    </row>
    <row r="3486" spans="1:4" s="4" customFormat="1" x14ac:dyDescent="0.2">
      <c r="A3486" s="22">
        <v>516100</v>
      </c>
      <c r="B3486" s="23" t="s">
        <v>163</v>
      </c>
      <c r="C3486" s="32">
        <v>10000</v>
      </c>
      <c r="D3486" s="32">
        <v>0</v>
      </c>
    </row>
    <row r="3487" spans="1:4" s="29" customFormat="1" x14ac:dyDescent="0.2">
      <c r="A3487" s="20">
        <v>610000</v>
      </c>
      <c r="B3487" s="25" t="s">
        <v>171</v>
      </c>
      <c r="C3487" s="19">
        <f t="shared" ref="C3487:C3488" si="482">C3488</f>
        <v>800</v>
      </c>
      <c r="D3487" s="19">
        <f t="shared" ref="D3487:D3488" si="483">D3488</f>
        <v>0</v>
      </c>
    </row>
    <row r="3488" spans="1:4" s="29" customFormat="1" x14ac:dyDescent="0.2">
      <c r="A3488" s="20">
        <v>611000</v>
      </c>
      <c r="B3488" s="25" t="s">
        <v>114</v>
      </c>
      <c r="C3488" s="19">
        <f t="shared" si="482"/>
        <v>800</v>
      </c>
      <c r="D3488" s="19">
        <f t="shared" si="483"/>
        <v>0</v>
      </c>
    </row>
    <row r="3489" spans="1:4" s="4" customFormat="1" x14ac:dyDescent="0.2">
      <c r="A3489" s="22">
        <v>611200</v>
      </c>
      <c r="B3489" s="23" t="s">
        <v>224</v>
      </c>
      <c r="C3489" s="32">
        <v>800</v>
      </c>
      <c r="D3489" s="32">
        <v>0</v>
      </c>
    </row>
    <row r="3490" spans="1:4" s="29" customFormat="1" x14ac:dyDescent="0.2">
      <c r="A3490" s="20">
        <v>630000</v>
      </c>
      <c r="B3490" s="25" t="s">
        <v>191</v>
      </c>
      <c r="C3490" s="19">
        <f>0+C3491</f>
        <v>109900</v>
      </c>
      <c r="D3490" s="19">
        <f>0+D3491</f>
        <v>0</v>
      </c>
    </row>
    <row r="3491" spans="1:4" s="29" customFormat="1" x14ac:dyDescent="0.2">
      <c r="A3491" s="20">
        <v>638000</v>
      </c>
      <c r="B3491" s="25" t="s">
        <v>126</v>
      </c>
      <c r="C3491" s="19">
        <f t="shared" ref="C3491" si="484">C3492</f>
        <v>109900</v>
      </c>
      <c r="D3491" s="19">
        <f t="shared" ref="D3491" si="485">D3492</f>
        <v>0</v>
      </c>
    </row>
    <row r="3492" spans="1:4" s="4" customFormat="1" x14ac:dyDescent="0.2">
      <c r="A3492" s="22">
        <v>638100</v>
      </c>
      <c r="B3492" s="23" t="s">
        <v>196</v>
      </c>
      <c r="C3492" s="32">
        <v>109900</v>
      </c>
      <c r="D3492" s="32">
        <v>0</v>
      </c>
    </row>
    <row r="3493" spans="1:4" s="29" customFormat="1" ht="40.5" x14ac:dyDescent="0.2">
      <c r="A3493" s="66"/>
      <c r="B3493" s="25" t="s">
        <v>665</v>
      </c>
      <c r="C3493" s="19">
        <f>C3438+C3469+C3479+C3490+C3487</f>
        <v>15390100</v>
      </c>
      <c r="D3493" s="19">
        <f>D3438+D3469+D3479+D3490+D3487</f>
        <v>0</v>
      </c>
    </row>
    <row r="3494" spans="1:4" s="4" customFormat="1" x14ac:dyDescent="0.2">
      <c r="A3494" s="66"/>
      <c r="B3494" s="25"/>
      <c r="C3494" s="24"/>
      <c r="D3494" s="24"/>
    </row>
    <row r="3495" spans="1:4" s="4" customFormat="1" x14ac:dyDescent="0.2">
      <c r="A3495" s="22" t="s">
        <v>666</v>
      </c>
      <c r="B3495" s="25"/>
      <c r="C3495" s="24"/>
      <c r="D3495" s="24"/>
    </row>
    <row r="3496" spans="1:4" s="4" customFormat="1" x14ac:dyDescent="0.2">
      <c r="A3496" s="22" t="s">
        <v>245</v>
      </c>
      <c r="B3496" s="25"/>
      <c r="C3496" s="24"/>
      <c r="D3496" s="24"/>
    </row>
    <row r="3497" spans="1:4" s="4" customFormat="1" x14ac:dyDescent="0.2">
      <c r="A3497" s="22" t="s">
        <v>368</v>
      </c>
      <c r="B3497" s="25"/>
      <c r="C3497" s="24"/>
      <c r="D3497" s="24"/>
    </row>
    <row r="3498" spans="1:4" s="4" customFormat="1" x14ac:dyDescent="0.2">
      <c r="A3498" s="22" t="s">
        <v>599</v>
      </c>
      <c r="B3498" s="25"/>
      <c r="C3498" s="24"/>
      <c r="D3498" s="24"/>
    </row>
    <row r="3499" spans="1:4" s="4" customFormat="1" x14ac:dyDescent="0.2">
      <c r="A3499" s="22"/>
      <c r="B3499" s="25"/>
      <c r="C3499" s="24"/>
      <c r="D3499" s="24"/>
    </row>
    <row r="3500" spans="1:4" s="29" customFormat="1" x14ac:dyDescent="0.2">
      <c r="A3500" s="20">
        <v>410000</v>
      </c>
      <c r="B3500" s="21" t="s">
        <v>87</v>
      </c>
      <c r="C3500" s="19">
        <f>C3501+C3504</f>
        <v>770000</v>
      </c>
      <c r="D3500" s="19">
        <f>D3501+D3504</f>
        <v>0</v>
      </c>
    </row>
    <row r="3501" spans="1:4" s="29" customFormat="1" x14ac:dyDescent="0.2">
      <c r="A3501" s="20">
        <v>412000</v>
      </c>
      <c r="B3501" s="25" t="s">
        <v>206</v>
      </c>
      <c r="C3501" s="19">
        <f>SUM(C3502:C3503)</f>
        <v>19999.999999999996</v>
      </c>
      <c r="D3501" s="19">
        <f>SUM(D3502:D3503)</f>
        <v>0</v>
      </c>
    </row>
    <row r="3502" spans="1:4" s="4" customFormat="1" x14ac:dyDescent="0.2">
      <c r="A3502" s="22">
        <v>412700</v>
      </c>
      <c r="B3502" s="23" t="s">
        <v>203</v>
      </c>
      <c r="C3502" s="32">
        <v>3999.9999999999991</v>
      </c>
      <c r="D3502" s="32">
        <v>0</v>
      </c>
    </row>
    <row r="3503" spans="1:4" s="4" customFormat="1" x14ac:dyDescent="0.2">
      <c r="A3503" s="22">
        <v>412900</v>
      </c>
      <c r="B3503" s="23" t="s">
        <v>293</v>
      </c>
      <c r="C3503" s="32">
        <v>15999.999999999996</v>
      </c>
      <c r="D3503" s="32">
        <v>0</v>
      </c>
    </row>
    <row r="3504" spans="1:4" s="29" customFormat="1" x14ac:dyDescent="0.2">
      <c r="A3504" s="20">
        <v>416000</v>
      </c>
      <c r="B3504" s="25" t="s">
        <v>208</v>
      </c>
      <c r="C3504" s="19">
        <f t="shared" ref="C3504" si="486">C3505</f>
        <v>750000</v>
      </c>
      <c r="D3504" s="19">
        <f t="shared" ref="D3504" si="487">D3505</f>
        <v>0</v>
      </c>
    </row>
    <row r="3505" spans="1:4" s="4" customFormat="1" x14ac:dyDescent="0.2">
      <c r="A3505" s="22">
        <v>416100</v>
      </c>
      <c r="B3505" s="23" t="s">
        <v>424</v>
      </c>
      <c r="C3505" s="32">
        <v>750000</v>
      </c>
      <c r="D3505" s="32">
        <v>0</v>
      </c>
    </row>
    <row r="3506" spans="1:4" s="29" customFormat="1" x14ac:dyDescent="0.2">
      <c r="A3506" s="20"/>
      <c r="B3506" s="25" t="s">
        <v>272</v>
      </c>
      <c r="C3506" s="19">
        <f>C3500</f>
        <v>770000</v>
      </c>
      <c r="D3506" s="19">
        <f>D3500</f>
        <v>0</v>
      </c>
    </row>
    <row r="3507" spans="1:4" s="4" customFormat="1" x14ac:dyDescent="0.2">
      <c r="A3507" s="63"/>
      <c r="B3507" s="57" t="s">
        <v>230</v>
      </c>
      <c r="C3507" s="61">
        <f>C3493+C3506</f>
        <v>16160100</v>
      </c>
      <c r="D3507" s="61">
        <f>D3493+D3506</f>
        <v>0</v>
      </c>
    </row>
    <row r="3508" spans="1:4" s="4" customFormat="1" x14ac:dyDescent="0.2">
      <c r="A3508" s="40"/>
      <c r="B3508" s="18"/>
      <c r="C3508" s="41"/>
      <c r="D3508" s="41"/>
    </row>
    <row r="3509" spans="1:4" s="4" customFormat="1" x14ac:dyDescent="0.2">
      <c r="A3509" s="40"/>
      <c r="B3509" s="18"/>
      <c r="C3509" s="41"/>
      <c r="D3509" s="41"/>
    </row>
    <row r="3510" spans="1:4" s="4" customFormat="1" x14ac:dyDescent="0.2">
      <c r="A3510" s="22" t="s">
        <v>667</v>
      </c>
      <c r="B3510" s="25"/>
      <c r="C3510" s="41"/>
      <c r="D3510" s="41"/>
    </row>
    <row r="3511" spans="1:4" s="4" customFormat="1" x14ac:dyDescent="0.2">
      <c r="A3511" s="22" t="s">
        <v>245</v>
      </c>
      <c r="B3511" s="25"/>
      <c r="C3511" s="41"/>
      <c r="D3511" s="41"/>
    </row>
    <row r="3512" spans="1:4" s="4" customFormat="1" x14ac:dyDescent="0.2">
      <c r="A3512" s="22" t="s">
        <v>376</v>
      </c>
      <c r="B3512" s="25"/>
      <c r="C3512" s="41"/>
      <c r="D3512" s="41"/>
    </row>
    <row r="3513" spans="1:4" s="4" customFormat="1" x14ac:dyDescent="0.2">
      <c r="A3513" s="22" t="s">
        <v>668</v>
      </c>
      <c r="B3513" s="25"/>
      <c r="C3513" s="41"/>
      <c r="D3513" s="41"/>
    </row>
    <row r="3514" spans="1:4" s="4" customFormat="1" x14ac:dyDescent="0.2">
      <c r="A3514" s="22"/>
      <c r="B3514" s="53"/>
      <c r="C3514" s="41"/>
      <c r="D3514" s="41"/>
    </row>
    <row r="3515" spans="1:4" s="29" customFormat="1" x14ac:dyDescent="0.2">
      <c r="A3515" s="20">
        <v>410000</v>
      </c>
      <c r="B3515" s="21" t="s">
        <v>87</v>
      </c>
      <c r="C3515" s="19">
        <f>C3516+C3521+C3533+C3535+C3540+C3537</f>
        <v>57566200</v>
      </c>
      <c r="D3515" s="19">
        <f>D3516+D3521+D3533+D3535+D3540+D3537</f>
        <v>12812900</v>
      </c>
    </row>
    <row r="3516" spans="1:4" s="29" customFormat="1" x14ac:dyDescent="0.2">
      <c r="A3516" s="20">
        <v>411000</v>
      </c>
      <c r="B3516" s="21" t="s">
        <v>201</v>
      </c>
      <c r="C3516" s="19">
        <f>SUM(C3517:C3520)</f>
        <v>53767200</v>
      </c>
      <c r="D3516" s="19">
        <f>SUM(D3517:D3520)</f>
        <v>3218600</v>
      </c>
    </row>
    <row r="3517" spans="1:4" s="4" customFormat="1" x14ac:dyDescent="0.2">
      <c r="A3517" s="22">
        <v>411100</v>
      </c>
      <c r="B3517" s="23" t="s">
        <v>88</v>
      </c>
      <c r="C3517" s="32">
        <v>51666600</v>
      </c>
      <c r="D3517" s="24">
        <v>2459800</v>
      </c>
    </row>
    <row r="3518" spans="1:4" s="4" customFormat="1" x14ac:dyDescent="0.2">
      <c r="A3518" s="22">
        <v>411200</v>
      </c>
      <c r="B3518" s="23" t="s">
        <v>214</v>
      </c>
      <c r="C3518" s="32">
        <v>850000.00000000035</v>
      </c>
      <c r="D3518" s="24">
        <v>574400</v>
      </c>
    </row>
    <row r="3519" spans="1:4" s="4" customFormat="1" ht="40.5" x14ac:dyDescent="0.2">
      <c r="A3519" s="22">
        <v>411300</v>
      </c>
      <c r="B3519" s="23" t="s">
        <v>89</v>
      </c>
      <c r="C3519" s="32">
        <v>790599.99999999977</v>
      </c>
      <c r="D3519" s="24">
        <v>58400</v>
      </c>
    </row>
    <row r="3520" spans="1:4" s="4" customFormat="1" x14ac:dyDescent="0.2">
      <c r="A3520" s="22">
        <v>411400</v>
      </c>
      <c r="B3520" s="23" t="s">
        <v>90</v>
      </c>
      <c r="C3520" s="32">
        <v>460000.00000000035</v>
      </c>
      <c r="D3520" s="24">
        <v>126000</v>
      </c>
    </row>
    <row r="3521" spans="1:4" s="29" customFormat="1" x14ac:dyDescent="0.2">
      <c r="A3521" s="20">
        <v>412000</v>
      </c>
      <c r="B3521" s="25" t="s">
        <v>206</v>
      </c>
      <c r="C3521" s="19">
        <f>SUM(C3522:C3532)</f>
        <v>3799000</v>
      </c>
      <c r="D3521" s="19">
        <f>SUM(D3522:D3532)</f>
        <v>8814600</v>
      </c>
    </row>
    <row r="3522" spans="1:4" s="4" customFormat="1" x14ac:dyDescent="0.2">
      <c r="A3522" s="30">
        <v>412100</v>
      </c>
      <c r="B3522" s="23" t="s">
        <v>91</v>
      </c>
      <c r="C3522" s="32">
        <v>0</v>
      </c>
      <c r="D3522" s="24">
        <v>139400</v>
      </c>
    </row>
    <row r="3523" spans="1:4" s="4" customFormat="1" x14ac:dyDescent="0.2">
      <c r="A3523" s="22">
        <v>412200</v>
      </c>
      <c r="B3523" s="23" t="s">
        <v>215</v>
      </c>
      <c r="C3523" s="32">
        <v>900000</v>
      </c>
      <c r="D3523" s="24">
        <v>1872100</v>
      </c>
    </row>
    <row r="3524" spans="1:4" s="4" customFormat="1" x14ac:dyDescent="0.2">
      <c r="A3524" s="22">
        <v>412300</v>
      </c>
      <c r="B3524" s="23" t="s">
        <v>92</v>
      </c>
      <c r="C3524" s="32">
        <v>25000</v>
      </c>
      <c r="D3524" s="24">
        <v>442000</v>
      </c>
    </row>
    <row r="3525" spans="1:4" s="4" customFormat="1" x14ac:dyDescent="0.2">
      <c r="A3525" s="22">
        <v>412400</v>
      </c>
      <c r="B3525" s="23" t="s">
        <v>93</v>
      </c>
      <c r="C3525" s="32">
        <v>15999.999999999996</v>
      </c>
      <c r="D3525" s="24">
        <v>699800</v>
      </c>
    </row>
    <row r="3526" spans="1:4" s="4" customFormat="1" x14ac:dyDescent="0.2">
      <c r="A3526" s="22">
        <v>412500</v>
      </c>
      <c r="B3526" s="23" t="s">
        <v>94</v>
      </c>
      <c r="C3526" s="32">
        <v>22000</v>
      </c>
      <c r="D3526" s="24">
        <v>487600</v>
      </c>
    </row>
    <row r="3527" spans="1:4" s="4" customFormat="1" x14ac:dyDescent="0.2">
      <c r="A3527" s="22">
        <v>412600</v>
      </c>
      <c r="B3527" s="23" t="s">
        <v>216</v>
      </c>
      <c r="C3527" s="32">
        <v>9000</v>
      </c>
      <c r="D3527" s="24">
        <v>410900</v>
      </c>
    </row>
    <row r="3528" spans="1:4" s="4" customFormat="1" x14ac:dyDescent="0.2">
      <c r="A3528" s="22">
        <v>412700</v>
      </c>
      <c r="B3528" s="23" t="s">
        <v>203</v>
      </c>
      <c r="C3528" s="32">
        <v>42000</v>
      </c>
      <c r="D3528" s="24">
        <v>557800</v>
      </c>
    </row>
    <row r="3529" spans="1:4" s="4" customFormat="1" ht="20.25" customHeight="1" x14ac:dyDescent="0.2">
      <c r="A3529" s="22">
        <v>412800</v>
      </c>
      <c r="B3529" s="23" t="s">
        <v>217</v>
      </c>
      <c r="C3529" s="32">
        <v>0</v>
      </c>
      <c r="D3529" s="24">
        <v>14600</v>
      </c>
    </row>
    <row r="3530" spans="1:4" s="4" customFormat="1" x14ac:dyDescent="0.2">
      <c r="A3530" s="22">
        <v>412900</v>
      </c>
      <c r="B3530" s="27" t="s">
        <v>293</v>
      </c>
      <c r="C3530" s="32">
        <v>2700000</v>
      </c>
      <c r="D3530" s="32">
        <v>0</v>
      </c>
    </row>
    <row r="3531" spans="1:4" s="4" customFormat="1" x14ac:dyDescent="0.2">
      <c r="A3531" s="22">
        <v>412900</v>
      </c>
      <c r="B3531" s="23" t="s">
        <v>313</v>
      </c>
      <c r="C3531" s="32">
        <v>85000</v>
      </c>
      <c r="D3531" s="32">
        <v>0</v>
      </c>
    </row>
    <row r="3532" spans="1:4" s="4" customFormat="1" x14ac:dyDescent="0.2">
      <c r="A3532" s="22">
        <v>412900</v>
      </c>
      <c r="B3532" s="23" t="s">
        <v>295</v>
      </c>
      <c r="C3532" s="32">
        <v>0</v>
      </c>
      <c r="D3532" s="24">
        <v>4190400</v>
      </c>
    </row>
    <row r="3533" spans="1:4" s="29" customFormat="1" x14ac:dyDescent="0.2">
      <c r="A3533" s="20">
        <v>413000</v>
      </c>
      <c r="B3533" s="25" t="s">
        <v>207</v>
      </c>
      <c r="C3533" s="19">
        <f t="shared" ref="C3533" si="488">C3534</f>
        <v>0</v>
      </c>
      <c r="D3533" s="19">
        <f t="shared" ref="D3533" si="489">D3534</f>
        <v>1000</v>
      </c>
    </row>
    <row r="3534" spans="1:4" s="4" customFormat="1" x14ac:dyDescent="0.2">
      <c r="A3534" s="22">
        <v>413900</v>
      </c>
      <c r="B3534" s="23" t="s">
        <v>99</v>
      </c>
      <c r="C3534" s="32">
        <v>0</v>
      </c>
      <c r="D3534" s="24">
        <v>1000</v>
      </c>
    </row>
    <row r="3535" spans="1:4" s="29" customFormat="1" x14ac:dyDescent="0.2">
      <c r="A3535" s="20">
        <v>415000</v>
      </c>
      <c r="B3535" s="25" t="s">
        <v>50</v>
      </c>
      <c r="C3535" s="19">
        <f>C3536+0</f>
        <v>0</v>
      </c>
      <c r="D3535" s="19">
        <f>D3536+0</f>
        <v>605500</v>
      </c>
    </row>
    <row r="3536" spans="1:4" s="4" customFormat="1" x14ac:dyDescent="0.2">
      <c r="A3536" s="22">
        <v>415200</v>
      </c>
      <c r="B3536" s="23" t="s">
        <v>66</v>
      </c>
      <c r="C3536" s="32">
        <v>0</v>
      </c>
      <c r="D3536" s="24">
        <v>605500</v>
      </c>
    </row>
    <row r="3537" spans="1:4" s="29" customFormat="1" ht="40.5" x14ac:dyDescent="0.2">
      <c r="A3537" s="20">
        <v>418000</v>
      </c>
      <c r="B3537" s="25" t="s">
        <v>210</v>
      </c>
      <c r="C3537" s="19">
        <f>C3538+0+C3539</f>
        <v>0</v>
      </c>
      <c r="D3537" s="19">
        <f>D3538+0+D3539</f>
        <v>104200</v>
      </c>
    </row>
    <row r="3538" spans="1:4" s="4" customFormat="1" x14ac:dyDescent="0.2">
      <c r="A3538" s="30">
        <v>418200</v>
      </c>
      <c r="B3538" s="23" t="s">
        <v>146</v>
      </c>
      <c r="C3538" s="32">
        <v>0</v>
      </c>
      <c r="D3538" s="24">
        <v>40500</v>
      </c>
    </row>
    <row r="3539" spans="1:4" s="4" customFormat="1" x14ac:dyDescent="0.2">
      <c r="A3539" s="30">
        <v>418400</v>
      </c>
      <c r="B3539" s="23" t="s">
        <v>147</v>
      </c>
      <c r="C3539" s="32">
        <v>0</v>
      </c>
      <c r="D3539" s="24">
        <v>63700</v>
      </c>
    </row>
    <row r="3540" spans="1:4" s="29" customFormat="1" x14ac:dyDescent="0.2">
      <c r="A3540" s="20">
        <v>419000</v>
      </c>
      <c r="B3540" s="25" t="s">
        <v>211</v>
      </c>
      <c r="C3540" s="19">
        <f t="shared" ref="C3540" si="490">C3541</f>
        <v>0</v>
      </c>
      <c r="D3540" s="19">
        <f t="shared" ref="D3540" si="491">D3541</f>
        <v>69000</v>
      </c>
    </row>
    <row r="3541" spans="1:4" s="4" customFormat="1" x14ac:dyDescent="0.2">
      <c r="A3541" s="22">
        <v>419100</v>
      </c>
      <c r="B3541" s="23" t="s">
        <v>211</v>
      </c>
      <c r="C3541" s="32">
        <v>0</v>
      </c>
      <c r="D3541" s="24">
        <v>69000</v>
      </c>
    </row>
    <row r="3542" spans="1:4" s="29" customFormat="1" x14ac:dyDescent="0.2">
      <c r="A3542" s="20">
        <v>480000</v>
      </c>
      <c r="B3542" s="25" t="s">
        <v>148</v>
      </c>
      <c r="C3542" s="19">
        <f t="shared" ref="C3542:C3543" si="492">C3543</f>
        <v>0</v>
      </c>
      <c r="D3542" s="19">
        <f t="shared" ref="D3542:D3543" si="493">D3543</f>
        <v>30000</v>
      </c>
    </row>
    <row r="3543" spans="1:4" s="29" customFormat="1" x14ac:dyDescent="0.2">
      <c r="A3543" s="20">
        <v>488000</v>
      </c>
      <c r="B3543" s="25" t="s">
        <v>103</v>
      </c>
      <c r="C3543" s="19">
        <f t="shared" si="492"/>
        <v>0</v>
      </c>
      <c r="D3543" s="19">
        <f t="shared" si="493"/>
        <v>30000</v>
      </c>
    </row>
    <row r="3544" spans="1:4" s="4" customFormat="1" x14ac:dyDescent="0.2">
      <c r="A3544" s="30">
        <v>488100</v>
      </c>
      <c r="B3544" s="82" t="s">
        <v>103</v>
      </c>
      <c r="C3544" s="32">
        <v>0</v>
      </c>
      <c r="D3544" s="24">
        <v>30000</v>
      </c>
    </row>
    <row r="3545" spans="1:4" s="29" customFormat="1" x14ac:dyDescent="0.2">
      <c r="A3545" s="20">
        <v>510000</v>
      </c>
      <c r="B3545" s="25" t="s">
        <v>152</v>
      </c>
      <c r="C3545" s="19">
        <f>C3546+C3556+C3552+C3554+0</f>
        <v>400000</v>
      </c>
      <c r="D3545" s="19">
        <f>D3546+D3556+D3552+D3554+0</f>
        <v>1961600</v>
      </c>
    </row>
    <row r="3546" spans="1:4" s="29" customFormat="1" x14ac:dyDescent="0.2">
      <c r="A3546" s="20">
        <v>511000</v>
      </c>
      <c r="B3546" s="25" t="s">
        <v>153</v>
      </c>
      <c r="C3546" s="19">
        <f>SUM(C3547:C3551)</f>
        <v>400000</v>
      </c>
      <c r="D3546" s="19">
        <f>SUM(D3547:D3551)</f>
        <v>1804300</v>
      </c>
    </row>
    <row r="3547" spans="1:4" s="4" customFormat="1" x14ac:dyDescent="0.2">
      <c r="A3547" s="22">
        <v>511100</v>
      </c>
      <c r="B3547" s="23" t="s">
        <v>154</v>
      </c>
      <c r="C3547" s="32">
        <v>0</v>
      </c>
      <c r="D3547" s="24">
        <v>91000</v>
      </c>
    </row>
    <row r="3548" spans="1:4" s="4" customFormat="1" x14ac:dyDescent="0.2">
      <c r="A3548" s="22">
        <v>511200</v>
      </c>
      <c r="B3548" s="23" t="s">
        <v>155</v>
      </c>
      <c r="C3548" s="32">
        <v>400000</v>
      </c>
      <c r="D3548" s="24">
        <v>138000</v>
      </c>
    </row>
    <row r="3549" spans="1:4" s="4" customFormat="1" x14ac:dyDescent="0.2">
      <c r="A3549" s="22">
        <v>511300</v>
      </c>
      <c r="B3549" s="23" t="s">
        <v>156</v>
      </c>
      <c r="C3549" s="32">
        <v>0</v>
      </c>
      <c r="D3549" s="24">
        <v>1535800</v>
      </c>
    </row>
    <row r="3550" spans="1:4" s="4" customFormat="1" x14ac:dyDescent="0.2">
      <c r="A3550" s="22">
        <v>511400</v>
      </c>
      <c r="B3550" s="23" t="s">
        <v>157</v>
      </c>
      <c r="C3550" s="32">
        <v>0</v>
      </c>
      <c r="D3550" s="24">
        <v>5000</v>
      </c>
    </row>
    <row r="3551" spans="1:4" s="4" customFormat="1" x14ac:dyDescent="0.2">
      <c r="A3551" s="22">
        <v>511700</v>
      </c>
      <c r="B3551" s="23" t="s">
        <v>159</v>
      </c>
      <c r="C3551" s="32">
        <v>0</v>
      </c>
      <c r="D3551" s="24">
        <v>34500</v>
      </c>
    </row>
    <row r="3552" spans="1:4" s="29" customFormat="1" x14ac:dyDescent="0.2">
      <c r="A3552" s="66">
        <v>512000</v>
      </c>
      <c r="B3552" s="34" t="s">
        <v>160</v>
      </c>
      <c r="C3552" s="19">
        <f t="shared" ref="C3552" si="494">C3553</f>
        <v>0</v>
      </c>
      <c r="D3552" s="19">
        <f t="shared" ref="D3552" si="495">D3553</f>
        <v>1000</v>
      </c>
    </row>
    <row r="3553" spans="1:4" s="4" customFormat="1" x14ac:dyDescent="0.2">
      <c r="A3553" s="22">
        <v>512100</v>
      </c>
      <c r="B3553" s="28" t="s">
        <v>160</v>
      </c>
      <c r="C3553" s="32">
        <v>0</v>
      </c>
      <c r="D3553" s="24">
        <v>1000</v>
      </c>
    </row>
    <row r="3554" spans="1:4" s="29" customFormat="1" x14ac:dyDescent="0.2">
      <c r="A3554" s="20">
        <v>513000</v>
      </c>
      <c r="B3554" s="25" t="s">
        <v>161</v>
      </c>
      <c r="C3554" s="19">
        <f t="shared" ref="C3554" si="496">C3555</f>
        <v>0</v>
      </c>
      <c r="D3554" s="19">
        <f t="shared" ref="D3554" si="497">D3555</f>
        <v>5000</v>
      </c>
    </row>
    <row r="3555" spans="1:4" s="4" customFormat="1" x14ac:dyDescent="0.2">
      <c r="A3555" s="22">
        <v>513700</v>
      </c>
      <c r="B3555" s="23" t="s">
        <v>336</v>
      </c>
      <c r="C3555" s="32">
        <v>0</v>
      </c>
      <c r="D3555" s="24">
        <v>5000</v>
      </c>
    </row>
    <row r="3556" spans="1:4" s="4" customFormat="1" x14ac:dyDescent="0.2">
      <c r="A3556" s="20">
        <v>516000</v>
      </c>
      <c r="B3556" s="25" t="s">
        <v>163</v>
      </c>
      <c r="C3556" s="19">
        <f t="shared" ref="C3556" si="498">+C3557</f>
        <v>0</v>
      </c>
      <c r="D3556" s="19">
        <f t="shared" ref="D3556" si="499">+D3557</f>
        <v>151300</v>
      </c>
    </row>
    <row r="3557" spans="1:4" s="4" customFormat="1" x14ac:dyDescent="0.2">
      <c r="A3557" s="22">
        <v>516100</v>
      </c>
      <c r="B3557" s="23" t="s">
        <v>163</v>
      </c>
      <c r="C3557" s="32">
        <v>0</v>
      </c>
      <c r="D3557" s="24">
        <v>151300</v>
      </c>
    </row>
    <row r="3558" spans="1:4" s="29" customFormat="1" x14ac:dyDescent="0.2">
      <c r="A3558" s="20">
        <v>620000</v>
      </c>
      <c r="B3558" s="25" t="s">
        <v>179</v>
      </c>
      <c r="C3558" s="55">
        <f>0+C3559</f>
        <v>0</v>
      </c>
      <c r="D3558" s="55">
        <f>0+D3559</f>
        <v>1000</v>
      </c>
    </row>
    <row r="3559" spans="1:4" s="29" customFormat="1" x14ac:dyDescent="0.2">
      <c r="A3559" s="66">
        <v>628000</v>
      </c>
      <c r="B3559" s="25" t="s">
        <v>120</v>
      </c>
      <c r="C3559" s="19">
        <f t="shared" ref="C3559" si="500">C3560</f>
        <v>0</v>
      </c>
      <c r="D3559" s="19">
        <f t="shared" ref="D3559" si="501">D3560</f>
        <v>1000</v>
      </c>
    </row>
    <row r="3560" spans="1:4" s="4" customFormat="1" x14ac:dyDescent="0.2">
      <c r="A3560" s="22">
        <v>628200</v>
      </c>
      <c r="B3560" s="23" t="s">
        <v>184</v>
      </c>
      <c r="C3560" s="32">
        <v>0</v>
      </c>
      <c r="D3560" s="24">
        <v>1000</v>
      </c>
    </row>
    <row r="3561" spans="1:4" s="31" customFormat="1" x14ac:dyDescent="0.2">
      <c r="A3561" s="20">
        <v>630000</v>
      </c>
      <c r="B3561" s="25" t="s">
        <v>191</v>
      </c>
      <c r="C3561" s="41">
        <f>C3566+C3562</f>
        <v>1148800.0000000005</v>
      </c>
      <c r="D3561" s="41">
        <f>D3566+D3562</f>
        <v>649500</v>
      </c>
    </row>
    <row r="3562" spans="1:4" s="31" customFormat="1" x14ac:dyDescent="0.2">
      <c r="A3562" s="20">
        <v>631000</v>
      </c>
      <c r="B3562" s="25" t="s">
        <v>125</v>
      </c>
      <c r="C3562" s="41">
        <f>SUM(C3563:C3565)</f>
        <v>0</v>
      </c>
      <c r="D3562" s="41">
        <f>SUM(D3563:D3565)</f>
        <v>516300</v>
      </c>
    </row>
    <row r="3563" spans="1:4" s="4" customFormat="1" x14ac:dyDescent="0.2">
      <c r="A3563" s="30">
        <v>631100</v>
      </c>
      <c r="B3563" s="23" t="s">
        <v>193</v>
      </c>
      <c r="C3563" s="32">
        <v>0</v>
      </c>
      <c r="D3563" s="24">
        <v>387300</v>
      </c>
    </row>
    <row r="3564" spans="1:4" s="4" customFormat="1" x14ac:dyDescent="0.2">
      <c r="A3564" s="30">
        <v>631300</v>
      </c>
      <c r="B3564" s="23" t="s">
        <v>195</v>
      </c>
      <c r="C3564" s="32">
        <v>0</v>
      </c>
      <c r="D3564" s="24">
        <v>11000</v>
      </c>
    </row>
    <row r="3565" spans="1:4" s="4" customFormat="1" x14ac:dyDescent="0.2">
      <c r="A3565" s="30">
        <v>631900</v>
      </c>
      <c r="B3565" s="23" t="s">
        <v>365</v>
      </c>
      <c r="C3565" s="32">
        <v>0</v>
      </c>
      <c r="D3565" s="24">
        <v>118000</v>
      </c>
    </row>
    <row r="3566" spans="1:4" s="31" customFormat="1" x14ac:dyDescent="0.2">
      <c r="A3566" s="20">
        <v>638000</v>
      </c>
      <c r="B3566" s="25" t="s">
        <v>126</v>
      </c>
      <c r="C3566" s="41">
        <f t="shared" ref="C3566" si="502">C3567</f>
        <v>1148800.0000000005</v>
      </c>
      <c r="D3566" s="41">
        <f t="shared" ref="D3566" si="503">D3567</f>
        <v>133200</v>
      </c>
    </row>
    <row r="3567" spans="1:4" s="4" customFormat="1" x14ac:dyDescent="0.2">
      <c r="A3567" s="22">
        <v>638100</v>
      </c>
      <c r="B3567" s="23" t="s">
        <v>196</v>
      </c>
      <c r="C3567" s="32">
        <v>1148800.0000000005</v>
      </c>
      <c r="D3567" s="24">
        <v>133200</v>
      </c>
    </row>
    <row r="3568" spans="1:4" s="76" customFormat="1" x14ac:dyDescent="0.2">
      <c r="A3568" s="67"/>
      <c r="B3568" s="68" t="s">
        <v>230</v>
      </c>
      <c r="C3568" s="62">
        <f>C3515+C3561+C3545+C3558+C3542</f>
        <v>59115000</v>
      </c>
      <c r="D3568" s="62">
        <f>D3515+D3561+D3545+D3558+D3542</f>
        <v>15455000</v>
      </c>
    </row>
    <row r="3569" spans="1:4" s="4" customFormat="1" x14ac:dyDescent="0.2">
      <c r="A3569" s="14"/>
      <c r="B3569" s="18"/>
      <c r="C3569" s="41"/>
      <c r="D3569" s="41"/>
    </row>
    <row r="3570" spans="1:4" s="4" customFormat="1" x14ac:dyDescent="0.2">
      <c r="A3570" s="14"/>
      <c r="B3570" s="18"/>
      <c r="C3570" s="41"/>
      <c r="D3570" s="41"/>
    </row>
    <row r="3571" spans="1:4" s="4" customFormat="1" x14ac:dyDescent="0.2">
      <c r="A3571" s="22" t="s">
        <v>669</v>
      </c>
      <c r="B3571" s="25"/>
      <c r="C3571" s="41"/>
      <c r="D3571" s="41"/>
    </row>
    <row r="3572" spans="1:4" s="4" customFormat="1" x14ac:dyDescent="0.2">
      <c r="A3572" s="22" t="s">
        <v>245</v>
      </c>
      <c r="B3572" s="25"/>
      <c r="C3572" s="41"/>
      <c r="D3572" s="41"/>
    </row>
    <row r="3573" spans="1:4" s="4" customFormat="1" x14ac:dyDescent="0.2">
      <c r="A3573" s="22" t="s">
        <v>377</v>
      </c>
      <c r="B3573" s="25"/>
      <c r="C3573" s="41"/>
      <c r="D3573" s="41"/>
    </row>
    <row r="3574" spans="1:4" s="4" customFormat="1" x14ac:dyDescent="0.2">
      <c r="A3574" s="22" t="s">
        <v>670</v>
      </c>
      <c r="B3574" s="25"/>
      <c r="C3574" s="41"/>
      <c r="D3574" s="41"/>
    </row>
    <row r="3575" spans="1:4" s="4" customFormat="1" x14ac:dyDescent="0.2">
      <c r="A3575" s="22"/>
      <c r="B3575" s="53"/>
      <c r="C3575" s="41"/>
      <c r="D3575" s="41"/>
    </row>
    <row r="3576" spans="1:4" s="29" customFormat="1" x14ac:dyDescent="0.2">
      <c r="A3576" s="20">
        <v>410000</v>
      </c>
      <c r="B3576" s="21" t="s">
        <v>87</v>
      </c>
      <c r="C3576" s="19">
        <f>C3577+C3582+C3599+C3597+C3595+0</f>
        <v>41109700.00000003</v>
      </c>
      <c r="D3576" s="19">
        <f>D3577+D3582+D3599+D3597+D3595+0</f>
        <v>10078100</v>
      </c>
    </row>
    <row r="3577" spans="1:4" s="29" customFormat="1" x14ac:dyDescent="0.2">
      <c r="A3577" s="20">
        <v>411000</v>
      </c>
      <c r="B3577" s="21" t="s">
        <v>201</v>
      </c>
      <c r="C3577" s="19">
        <f>SUM(C3578:C3581)</f>
        <v>37741400.00000003</v>
      </c>
      <c r="D3577" s="19">
        <f>SUM(D3578:D3581)</f>
        <v>2051500</v>
      </c>
    </row>
    <row r="3578" spans="1:4" s="4" customFormat="1" x14ac:dyDescent="0.2">
      <c r="A3578" s="22">
        <v>411100</v>
      </c>
      <c r="B3578" s="23" t="s">
        <v>88</v>
      </c>
      <c r="C3578" s="32">
        <v>36426000.00000003</v>
      </c>
      <c r="D3578" s="24">
        <v>340600</v>
      </c>
    </row>
    <row r="3579" spans="1:4" s="4" customFormat="1" x14ac:dyDescent="0.2">
      <c r="A3579" s="22">
        <v>411200</v>
      </c>
      <c r="B3579" s="23" t="s">
        <v>214</v>
      </c>
      <c r="C3579" s="32">
        <v>750000</v>
      </c>
      <c r="D3579" s="24">
        <v>1351900</v>
      </c>
    </row>
    <row r="3580" spans="1:4" s="4" customFormat="1" ht="40.5" x14ac:dyDescent="0.2">
      <c r="A3580" s="22">
        <v>411300</v>
      </c>
      <c r="B3580" s="23" t="s">
        <v>89</v>
      </c>
      <c r="C3580" s="32">
        <v>475400</v>
      </c>
      <c r="D3580" s="32">
        <v>0</v>
      </c>
    </row>
    <row r="3581" spans="1:4" s="4" customFormat="1" x14ac:dyDescent="0.2">
      <c r="A3581" s="22">
        <v>411400</v>
      </c>
      <c r="B3581" s="23" t="s">
        <v>90</v>
      </c>
      <c r="C3581" s="32">
        <v>90000</v>
      </c>
      <c r="D3581" s="24">
        <v>359000</v>
      </c>
    </row>
    <row r="3582" spans="1:4" s="29" customFormat="1" x14ac:dyDescent="0.2">
      <c r="A3582" s="20">
        <v>412000</v>
      </c>
      <c r="B3582" s="25" t="s">
        <v>206</v>
      </c>
      <c r="C3582" s="19">
        <f>SUM(C3583:C3594)</f>
        <v>3368300</v>
      </c>
      <c r="D3582" s="19">
        <f>SUM(D3583:D3594)</f>
        <v>7708800</v>
      </c>
    </row>
    <row r="3583" spans="1:4" s="4" customFormat="1" x14ac:dyDescent="0.2">
      <c r="A3583" s="30">
        <v>412100</v>
      </c>
      <c r="B3583" s="23" t="s">
        <v>91</v>
      </c>
      <c r="C3583" s="32">
        <v>25000</v>
      </c>
      <c r="D3583" s="24">
        <v>162900</v>
      </c>
    </row>
    <row r="3584" spans="1:4" s="4" customFormat="1" x14ac:dyDescent="0.2">
      <c r="A3584" s="22">
        <v>412200</v>
      </c>
      <c r="B3584" s="23" t="s">
        <v>215</v>
      </c>
      <c r="C3584" s="32">
        <v>409400</v>
      </c>
      <c r="D3584" s="24">
        <v>1719900</v>
      </c>
    </row>
    <row r="3585" spans="1:4" s="4" customFormat="1" x14ac:dyDescent="0.2">
      <c r="A3585" s="22">
        <v>412300</v>
      </c>
      <c r="B3585" s="23" t="s">
        <v>92</v>
      </c>
      <c r="C3585" s="32">
        <v>23200</v>
      </c>
      <c r="D3585" s="24">
        <v>397800</v>
      </c>
    </row>
    <row r="3586" spans="1:4" s="4" customFormat="1" x14ac:dyDescent="0.2">
      <c r="A3586" s="22">
        <v>412400</v>
      </c>
      <c r="B3586" s="23" t="s">
        <v>93</v>
      </c>
      <c r="C3586" s="32">
        <v>2900</v>
      </c>
      <c r="D3586" s="24">
        <v>182400</v>
      </c>
    </row>
    <row r="3587" spans="1:4" s="4" customFormat="1" x14ac:dyDescent="0.2">
      <c r="A3587" s="22">
        <v>412500</v>
      </c>
      <c r="B3587" s="23" t="s">
        <v>94</v>
      </c>
      <c r="C3587" s="32">
        <v>20400</v>
      </c>
      <c r="D3587" s="24">
        <v>483000</v>
      </c>
    </row>
    <row r="3588" spans="1:4" s="4" customFormat="1" x14ac:dyDescent="0.2">
      <c r="A3588" s="22">
        <v>412600</v>
      </c>
      <c r="B3588" s="23" t="s">
        <v>216</v>
      </c>
      <c r="C3588" s="32">
        <v>22400</v>
      </c>
      <c r="D3588" s="24">
        <v>781000</v>
      </c>
    </row>
    <row r="3589" spans="1:4" s="4" customFormat="1" x14ac:dyDescent="0.2">
      <c r="A3589" s="22">
        <v>412700</v>
      </c>
      <c r="B3589" s="23" t="s">
        <v>203</v>
      </c>
      <c r="C3589" s="32">
        <v>50000</v>
      </c>
      <c r="D3589" s="24">
        <v>1054800</v>
      </c>
    </row>
    <row r="3590" spans="1:4" s="4" customFormat="1" x14ac:dyDescent="0.2">
      <c r="A3590" s="22">
        <v>412800</v>
      </c>
      <c r="B3590" s="23" t="s">
        <v>217</v>
      </c>
      <c r="C3590" s="32">
        <v>0</v>
      </c>
      <c r="D3590" s="24">
        <v>4300</v>
      </c>
    </row>
    <row r="3591" spans="1:4" s="4" customFormat="1" x14ac:dyDescent="0.2">
      <c r="A3591" s="22">
        <v>412900</v>
      </c>
      <c r="B3591" s="27" t="s">
        <v>293</v>
      </c>
      <c r="C3591" s="32">
        <v>2750000</v>
      </c>
      <c r="D3591" s="32">
        <v>0</v>
      </c>
    </row>
    <row r="3592" spans="1:4" s="4" customFormat="1" x14ac:dyDescent="0.2">
      <c r="A3592" s="22">
        <v>412900</v>
      </c>
      <c r="B3592" s="27" t="s">
        <v>312</v>
      </c>
      <c r="C3592" s="32">
        <v>10000</v>
      </c>
      <c r="D3592" s="32">
        <v>0</v>
      </c>
    </row>
    <row r="3593" spans="1:4" s="4" customFormat="1" x14ac:dyDescent="0.2">
      <c r="A3593" s="22">
        <v>412900</v>
      </c>
      <c r="B3593" s="27" t="s">
        <v>313</v>
      </c>
      <c r="C3593" s="32">
        <v>55000</v>
      </c>
      <c r="D3593" s="32">
        <v>0</v>
      </c>
    </row>
    <row r="3594" spans="1:4" s="4" customFormat="1" x14ac:dyDescent="0.2">
      <c r="A3594" s="22">
        <v>412900</v>
      </c>
      <c r="B3594" s="27" t="s">
        <v>295</v>
      </c>
      <c r="C3594" s="32">
        <v>0</v>
      </c>
      <c r="D3594" s="24">
        <v>2922700</v>
      </c>
    </row>
    <row r="3595" spans="1:4" s="29" customFormat="1" x14ac:dyDescent="0.2">
      <c r="A3595" s="20">
        <v>413000</v>
      </c>
      <c r="B3595" s="25" t="s">
        <v>207</v>
      </c>
      <c r="C3595" s="19">
        <f>C3596+0</f>
        <v>0</v>
      </c>
      <c r="D3595" s="19">
        <f>D3596+0</f>
        <v>6800</v>
      </c>
    </row>
    <row r="3596" spans="1:4" s="4" customFormat="1" x14ac:dyDescent="0.2">
      <c r="A3596" s="22">
        <v>413900</v>
      </c>
      <c r="B3596" s="23" t="s">
        <v>99</v>
      </c>
      <c r="C3596" s="32">
        <v>0</v>
      </c>
      <c r="D3596" s="24">
        <v>6800</v>
      </c>
    </row>
    <row r="3597" spans="1:4" s="29" customFormat="1" x14ac:dyDescent="0.2">
      <c r="A3597" s="20">
        <v>415000</v>
      </c>
      <c r="B3597" s="25" t="s">
        <v>50</v>
      </c>
      <c r="C3597" s="19">
        <f>C3598</f>
        <v>0</v>
      </c>
      <c r="D3597" s="19">
        <f>D3598</f>
        <v>259700</v>
      </c>
    </row>
    <row r="3598" spans="1:4" s="4" customFormat="1" x14ac:dyDescent="0.2">
      <c r="A3598" s="22">
        <v>415200</v>
      </c>
      <c r="B3598" s="23" t="s">
        <v>66</v>
      </c>
      <c r="C3598" s="32">
        <v>0</v>
      </c>
      <c r="D3598" s="24">
        <v>259700</v>
      </c>
    </row>
    <row r="3599" spans="1:4" s="29" customFormat="1" x14ac:dyDescent="0.2">
      <c r="A3599" s="20">
        <v>419000</v>
      </c>
      <c r="B3599" s="25" t="s">
        <v>211</v>
      </c>
      <c r="C3599" s="19">
        <f t="shared" ref="C3599" si="504">C3600</f>
        <v>0</v>
      </c>
      <c r="D3599" s="19">
        <f t="shared" ref="D3599" si="505">D3600</f>
        <v>51300</v>
      </c>
    </row>
    <row r="3600" spans="1:4" s="4" customFormat="1" x14ac:dyDescent="0.2">
      <c r="A3600" s="22">
        <v>419100</v>
      </c>
      <c r="B3600" s="23" t="s">
        <v>211</v>
      </c>
      <c r="C3600" s="32">
        <v>0</v>
      </c>
      <c r="D3600" s="24">
        <v>51300</v>
      </c>
    </row>
    <row r="3601" spans="1:4" s="29" customFormat="1" x14ac:dyDescent="0.2">
      <c r="A3601" s="20">
        <v>480000</v>
      </c>
      <c r="B3601" s="25" t="s">
        <v>148</v>
      </c>
      <c r="C3601" s="19">
        <f t="shared" ref="C3601:C3602" si="506">C3602</f>
        <v>1400000</v>
      </c>
      <c r="D3601" s="19">
        <f t="shared" ref="D3601:D3602" si="507">D3602</f>
        <v>30000</v>
      </c>
    </row>
    <row r="3602" spans="1:4" s="29" customFormat="1" x14ac:dyDescent="0.2">
      <c r="A3602" s="20">
        <v>488000</v>
      </c>
      <c r="B3602" s="25" t="s">
        <v>103</v>
      </c>
      <c r="C3602" s="19">
        <f t="shared" si="506"/>
        <v>1400000</v>
      </c>
      <c r="D3602" s="19">
        <f t="shared" si="507"/>
        <v>30000</v>
      </c>
    </row>
    <row r="3603" spans="1:4" s="4" customFormat="1" x14ac:dyDescent="0.2">
      <c r="A3603" s="22">
        <v>488100</v>
      </c>
      <c r="B3603" s="23" t="s">
        <v>503</v>
      </c>
      <c r="C3603" s="32">
        <v>1400000</v>
      </c>
      <c r="D3603" s="24">
        <v>30000</v>
      </c>
    </row>
    <row r="3604" spans="1:4" s="29" customFormat="1" x14ac:dyDescent="0.2">
      <c r="A3604" s="20">
        <v>510000</v>
      </c>
      <c r="B3604" s="25" t="s">
        <v>152</v>
      </c>
      <c r="C3604" s="19">
        <f t="shared" ref="C3604" si="508">C3605+C3615+C3611+C3613</f>
        <v>0</v>
      </c>
      <c r="D3604" s="19">
        <f t="shared" ref="D3604" si="509">D3605+D3615+D3611+D3613</f>
        <v>2810400</v>
      </c>
    </row>
    <row r="3605" spans="1:4" s="29" customFormat="1" x14ac:dyDescent="0.2">
      <c r="A3605" s="20">
        <v>511000</v>
      </c>
      <c r="B3605" s="25" t="s">
        <v>153</v>
      </c>
      <c r="C3605" s="19">
        <f t="shared" ref="C3605" si="510">SUM(C3606:C3610)</f>
        <v>0</v>
      </c>
      <c r="D3605" s="19">
        <f t="shared" ref="D3605" si="511">SUM(D3606:D3610)</f>
        <v>2390800</v>
      </c>
    </row>
    <row r="3606" spans="1:4" s="4" customFormat="1" x14ac:dyDescent="0.2">
      <c r="A3606" s="22">
        <v>511100</v>
      </c>
      <c r="B3606" s="23" t="s">
        <v>154</v>
      </c>
      <c r="C3606" s="32">
        <v>0</v>
      </c>
      <c r="D3606" s="24">
        <v>148900</v>
      </c>
    </row>
    <row r="3607" spans="1:4" s="4" customFormat="1" x14ac:dyDescent="0.2">
      <c r="A3607" s="22">
        <v>511200</v>
      </c>
      <c r="B3607" s="23" t="s">
        <v>155</v>
      </c>
      <c r="C3607" s="32">
        <v>0</v>
      </c>
      <c r="D3607" s="24">
        <v>250000</v>
      </c>
    </row>
    <row r="3608" spans="1:4" s="4" customFormat="1" x14ac:dyDescent="0.2">
      <c r="A3608" s="22">
        <v>511300</v>
      </c>
      <c r="B3608" s="23" t="s">
        <v>156</v>
      </c>
      <c r="C3608" s="32">
        <v>0</v>
      </c>
      <c r="D3608" s="24">
        <v>1984700</v>
      </c>
    </row>
    <row r="3609" spans="1:4" s="4" customFormat="1" x14ac:dyDescent="0.2">
      <c r="A3609" s="22">
        <v>511500</v>
      </c>
      <c r="B3609" s="23" t="s">
        <v>222</v>
      </c>
      <c r="C3609" s="32">
        <v>0</v>
      </c>
      <c r="D3609" s="24">
        <v>2200</v>
      </c>
    </row>
    <row r="3610" spans="1:4" s="4" customFormat="1" x14ac:dyDescent="0.2">
      <c r="A3610" s="22">
        <v>511700</v>
      </c>
      <c r="B3610" s="23" t="s">
        <v>159</v>
      </c>
      <c r="C3610" s="32">
        <v>0</v>
      </c>
      <c r="D3610" s="24">
        <v>5000</v>
      </c>
    </row>
    <row r="3611" spans="1:4" s="29" customFormat="1" x14ac:dyDescent="0.2">
      <c r="A3611" s="66">
        <v>512000</v>
      </c>
      <c r="B3611" s="34" t="s">
        <v>160</v>
      </c>
      <c r="C3611" s="19">
        <f t="shared" ref="C3611" si="512">C3612</f>
        <v>0</v>
      </c>
      <c r="D3611" s="19">
        <f t="shared" ref="D3611" si="513">D3612</f>
        <v>7100</v>
      </c>
    </row>
    <row r="3612" spans="1:4" s="4" customFormat="1" x14ac:dyDescent="0.2">
      <c r="A3612" s="30">
        <v>512100</v>
      </c>
      <c r="B3612" s="28" t="s">
        <v>160</v>
      </c>
      <c r="C3612" s="32">
        <v>0</v>
      </c>
      <c r="D3612" s="24">
        <v>7100</v>
      </c>
    </row>
    <row r="3613" spans="1:4" s="29" customFormat="1" x14ac:dyDescent="0.2">
      <c r="A3613" s="20">
        <v>513000</v>
      </c>
      <c r="B3613" s="34" t="s">
        <v>161</v>
      </c>
      <c r="C3613" s="19">
        <f t="shared" ref="C3613" si="514">C3614</f>
        <v>0</v>
      </c>
      <c r="D3613" s="19">
        <f t="shared" ref="D3613" si="515">D3614</f>
        <v>78200</v>
      </c>
    </row>
    <row r="3614" spans="1:4" s="4" customFormat="1" x14ac:dyDescent="0.2">
      <c r="A3614" s="30">
        <v>513100</v>
      </c>
      <c r="B3614" s="28" t="s">
        <v>223</v>
      </c>
      <c r="C3614" s="32">
        <v>0</v>
      </c>
      <c r="D3614" s="24">
        <v>78200</v>
      </c>
    </row>
    <row r="3615" spans="1:4" s="29" customFormat="1" x14ac:dyDescent="0.2">
      <c r="A3615" s="20">
        <v>516000</v>
      </c>
      <c r="B3615" s="25" t="s">
        <v>163</v>
      </c>
      <c r="C3615" s="19">
        <f t="shared" ref="C3615" si="516">C3616</f>
        <v>0</v>
      </c>
      <c r="D3615" s="19">
        <f t="shared" ref="D3615" si="517">D3616</f>
        <v>334300</v>
      </c>
    </row>
    <row r="3616" spans="1:4" s="4" customFormat="1" x14ac:dyDescent="0.2">
      <c r="A3616" s="22">
        <v>516100</v>
      </c>
      <c r="B3616" s="23" t="s">
        <v>163</v>
      </c>
      <c r="C3616" s="32">
        <v>0</v>
      </c>
      <c r="D3616" s="24">
        <v>334300</v>
      </c>
    </row>
    <row r="3617" spans="1:4" s="29" customFormat="1" x14ac:dyDescent="0.2">
      <c r="A3617" s="20">
        <v>630000</v>
      </c>
      <c r="B3617" s="25" t="s">
        <v>191</v>
      </c>
      <c r="C3617" s="19">
        <f t="shared" ref="C3617" si="518">C3621+C3618</f>
        <v>1690300</v>
      </c>
      <c r="D3617" s="19">
        <f t="shared" ref="D3617" si="519">D3621+D3618</f>
        <v>197400</v>
      </c>
    </row>
    <row r="3618" spans="1:4" s="29" customFormat="1" x14ac:dyDescent="0.2">
      <c r="A3618" s="20">
        <v>631000</v>
      </c>
      <c r="B3618" s="25" t="s">
        <v>125</v>
      </c>
      <c r="C3618" s="19">
        <f t="shared" ref="C3618" si="520">C3619+C3620</f>
        <v>740300</v>
      </c>
      <c r="D3618" s="19">
        <f t="shared" ref="D3618" si="521">D3619+D3620</f>
        <v>197400</v>
      </c>
    </row>
    <row r="3619" spans="1:4" s="4" customFormat="1" x14ac:dyDescent="0.2">
      <c r="A3619" s="30">
        <v>631100</v>
      </c>
      <c r="B3619" s="23" t="s">
        <v>193</v>
      </c>
      <c r="C3619" s="32">
        <v>0</v>
      </c>
      <c r="D3619" s="24">
        <v>197400</v>
      </c>
    </row>
    <row r="3620" spans="1:4" s="4" customFormat="1" x14ac:dyDescent="0.2">
      <c r="A3620" s="30">
        <v>631900</v>
      </c>
      <c r="B3620" s="23" t="s">
        <v>365</v>
      </c>
      <c r="C3620" s="32">
        <v>740300</v>
      </c>
      <c r="D3620" s="32">
        <v>0</v>
      </c>
    </row>
    <row r="3621" spans="1:4" s="29" customFormat="1" x14ac:dyDescent="0.2">
      <c r="A3621" s="20">
        <v>638000</v>
      </c>
      <c r="B3621" s="25" t="s">
        <v>126</v>
      </c>
      <c r="C3621" s="19">
        <f t="shared" ref="C3621" si="522">C3622</f>
        <v>950000</v>
      </c>
      <c r="D3621" s="19">
        <f t="shared" ref="D3621" si="523">D3622</f>
        <v>0</v>
      </c>
    </row>
    <row r="3622" spans="1:4" s="4" customFormat="1" x14ac:dyDescent="0.2">
      <c r="A3622" s="22">
        <v>638100</v>
      </c>
      <c r="B3622" s="23" t="s">
        <v>196</v>
      </c>
      <c r="C3622" s="32">
        <v>950000</v>
      </c>
      <c r="D3622" s="32">
        <v>0</v>
      </c>
    </row>
    <row r="3623" spans="1:4" s="76" customFormat="1" x14ac:dyDescent="0.2">
      <c r="A3623" s="67"/>
      <c r="B3623" s="68" t="s">
        <v>230</v>
      </c>
      <c r="C3623" s="62">
        <f>C3576+C3601+C3617+C3604+0</f>
        <v>44200000.00000003</v>
      </c>
      <c r="D3623" s="62">
        <f>D3576+D3601+D3617+D3604+0</f>
        <v>13115900</v>
      </c>
    </row>
    <row r="3624" spans="1:4" s="4" customFormat="1" x14ac:dyDescent="0.2">
      <c r="A3624" s="14"/>
      <c r="B3624" s="18"/>
      <c r="C3624" s="41"/>
      <c r="D3624" s="41"/>
    </row>
    <row r="3625" spans="1:4" s="4" customFormat="1" x14ac:dyDescent="0.2">
      <c r="A3625" s="14"/>
      <c r="B3625" s="18"/>
      <c r="C3625" s="41"/>
      <c r="D3625" s="41"/>
    </row>
    <row r="3626" spans="1:4" s="4" customFormat="1" x14ac:dyDescent="0.2">
      <c r="A3626" s="22" t="s">
        <v>671</v>
      </c>
      <c r="B3626" s="25"/>
      <c r="C3626" s="41"/>
      <c r="D3626" s="41"/>
    </row>
    <row r="3627" spans="1:4" s="4" customFormat="1" x14ac:dyDescent="0.2">
      <c r="A3627" s="22" t="s">
        <v>245</v>
      </c>
      <c r="B3627" s="25"/>
      <c r="C3627" s="41"/>
      <c r="D3627" s="41"/>
    </row>
    <row r="3628" spans="1:4" s="4" customFormat="1" x14ac:dyDescent="0.2">
      <c r="A3628" s="22" t="s">
        <v>378</v>
      </c>
      <c r="B3628" s="25"/>
      <c r="C3628" s="41"/>
      <c r="D3628" s="41"/>
    </row>
    <row r="3629" spans="1:4" s="4" customFormat="1" x14ac:dyDescent="0.2">
      <c r="A3629" s="22" t="s">
        <v>525</v>
      </c>
      <c r="B3629" s="25"/>
      <c r="C3629" s="41"/>
      <c r="D3629" s="41"/>
    </row>
    <row r="3630" spans="1:4" s="4" customFormat="1" x14ac:dyDescent="0.2">
      <c r="A3630" s="22"/>
      <c r="B3630" s="53"/>
      <c r="C3630" s="41"/>
      <c r="D3630" s="41"/>
    </row>
    <row r="3631" spans="1:4" s="29" customFormat="1" x14ac:dyDescent="0.2">
      <c r="A3631" s="20">
        <v>410000</v>
      </c>
      <c r="B3631" s="21" t="s">
        <v>87</v>
      </c>
      <c r="C3631" s="19">
        <f>C3632+C3637</f>
        <v>895900</v>
      </c>
      <c r="D3631" s="19">
        <f>D3632+D3637</f>
        <v>616300</v>
      </c>
    </row>
    <row r="3632" spans="1:4" s="29" customFormat="1" x14ac:dyDescent="0.2">
      <c r="A3632" s="20">
        <v>411000</v>
      </c>
      <c r="B3632" s="21" t="s">
        <v>201</v>
      </c>
      <c r="C3632" s="19">
        <f>SUM(C3633:C3636)</f>
        <v>774200</v>
      </c>
      <c r="D3632" s="19">
        <f>SUM(D3633:D3636)</f>
        <v>68900</v>
      </c>
    </row>
    <row r="3633" spans="1:4" s="4" customFormat="1" x14ac:dyDescent="0.2">
      <c r="A3633" s="22">
        <v>411100</v>
      </c>
      <c r="B3633" s="23" t="s">
        <v>88</v>
      </c>
      <c r="C3633" s="32">
        <v>769000</v>
      </c>
      <c r="D3633" s="24">
        <v>40800</v>
      </c>
    </row>
    <row r="3634" spans="1:4" s="4" customFormat="1" x14ac:dyDescent="0.2">
      <c r="A3634" s="22">
        <v>411200</v>
      </c>
      <c r="B3634" s="23" t="s">
        <v>214</v>
      </c>
      <c r="C3634" s="32">
        <v>5200</v>
      </c>
      <c r="D3634" s="24">
        <v>22500</v>
      </c>
    </row>
    <row r="3635" spans="1:4" s="4" customFormat="1" ht="40.5" x14ac:dyDescent="0.2">
      <c r="A3635" s="22">
        <v>411300</v>
      </c>
      <c r="B3635" s="23" t="s">
        <v>89</v>
      </c>
      <c r="C3635" s="32">
        <v>0</v>
      </c>
      <c r="D3635" s="24">
        <v>3400</v>
      </c>
    </row>
    <row r="3636" spans="1:4" s="4" customFormat="1" x14ac:dyDescent="0.2">
      <c r="A3636" s="22">
        <v>411400</v>
      </c>
      <c r="B3636" s="23" t="s">
        <v>90</v>
      </c>
      <c r="C3636" s="32">
        <v>0</v>
      </c>
      <c r="D3636" s="24">
        <v>2200</v>
      </c>
    </row>
    <row r="3637" spans="1:4" s="29" customFormat="1" x14ac:dyDescent="0.2">
      <c r="A3637" s="20">
        <v>412000</v>
      </c>
      <c r="B3637" s="25" t="s">
        <v>206</v>
      </c>
      <c r="C3637" s="19">
        <f>SUM(C3638:C3646)</f>
        <v>121700</v>
      </c>
      <c r="D3637" s="19">
        <f>SUM(D3638:D3646)</f>
        <v>547400</v>
      </c>
    </row>
    <row r="3638" spans="1:4" s="4" customFormat="1" x14ac:dyDescent="0.2">
      <c r="A3638" s="30">
        <v>412200</v>
      </c>
      <c r="B3638" s="23" t="s">
        <v>215</v>
      </c>
      <c r="C3638" s="32">
        <v>0</v>
      </c>
      <c r="D3638" s="24">
        <v>40900</v>
      </c>
    </row>
    <row r="3639" spans="1:4" s="4" customFormat="1" x14ac:dyDescent="0.2">
      <c r="A3639" s="30">
        <v>412300</v>
      </c>
      <c r="B3639" s="23" t="s">
        <v>92</v>
      </c>
      <c r="C3639" s="32">
        <v>0</v>
      </c>
      <c r="D3639" s="24">
        <v>9600</v>
      </c>
    </row>
    <row r="3640" spans="1:4" s="4" customFormat="1" x14ac:dyDescent="0.2">
      <c r="A3640" s="30">
        <v>412400</v>
      </c>
      <c r="B3640" s="23" t="s">
        <v>93</v>
      </c>
      <c r="C3640" s="32">
        <v>0</v>
      </c>
      <c r="D3640" s="24">
        <v>7500</v>
      </c>
    </row>
    <row r="3641" spans="1:4" s="4" customFormat="1" x14ac:dyDescent="0.2">
      <c r="A3641" s="22">
        <v>412500</v>
      </c>
      <c r="B3641" s="23" t="s">
        <v>94</v>
      </c>
      <c r="C3641" s="32">
        <v>0</v>
      </c>
      <c r="D3641" s="24">
        <v>7100</v>
      </c>
    </row>
    <row r="3642" spans="1:4" s="4" customFormat="1" x14ac:dyDescent="0.2">
      <c r="A3642" s="22">
        <v>412600</v>
      </c>
      <c r="B3642" s="23" t="s">
        <v>216</v>
      </c>
      <c r="C3642" s="32">
        <v>0</v>
      </c>
      <c r="D3642" s="24">
        <v>5700</v>
      </c>
    </row>
    <row r="3643" spans="1:4" s="4" customFormat="1" x14ac:dyDescent="0.2">
      <c r="A3643" s="30">
        <v>412700</v>
      </c>
      <c r="B3643" s="23" t="s">
        <v>203</v>
      </c>
      <c r="C3643" s="32">
        <v>0</v>
      </c>
      <c r="D3643" s="24">
        <v>20600</v>
      </c>
    </row>
    <row r="3644" spans="1:4" s="4" customFormat="1" x14ac:dyDescent="0.2">
      <c r="A3644" s="22">
        <v>412900</v>
      </c>
      <c r="B3644" s="23" t="s">
        <v>293</v>
      </c>
      <c r="C3644" s="32">
        <v>120000</v>
      </c>
      <c r="D3644" s="32">
        <v>0</v>
      </c>
    </row>
    <row r="3645" spans="1:4" s="4" customFormat="1" x14ac:dyDescent="0.2">
      <c r="A3645" s="22">
        <v>412900</v>
      </c>
      <c r="B3645" s="23" t="s">
        <v>313</v>
      </c>
      <c r="C3645" s="32">
        <v>1700</v>
      </c>
      <c r="D3645" s="32">
        <v>0</v>
      </c>
    </row>
    <row r="3646" spans="1:4" s="4" customFormat="1" x14ac:dyDescent="0.2">
      <c r="A3646" s="22">
        <v>412900</v>
      </c>
      <c r="B3646" s="27" t="s">
        <v>295</v>
      </c>
      <c r="C3646" s="32">
        <v>0</v>
      </c>
      <c r="D3646" s="24">
        <v>456000</v>
      </c>
    </row>
    <row r="3647" spans="1:4" s="29" customFormat="1" x14ac:dyDescent="0.2">
      <c r="A3647" s="20">
        <v>510000</v>
      </c>
      <c r="B3647" s="25" t="s">
        <v>152</v>
      </c>
      <c r="C3647" s="19">
        <f t="shared" ref="C3647" si="524">C3648</f>
        <v>0</v>
      </c>
      <c r="D3647" s="19">
        <f t="shared" ref="D3647" si="525">D3648</f>
        <v>11900</v>
      </c>
    </row>
    <row r="3648" spans="1:4" s="29" customFormat="1" x14ac:dyDescent="0.2">
      <c r="A3648" s="20">
        <v>511000</v>
      </c>
      <c r="B3648" s="25" t="s">
        <v>153</v>
      </c>
      <c r="C3648" s="19">
        <f>C3649+0</f>
        <v>0</v>
      </c>
      <c r="D3648" s="19">
        <f>D3649+0</f>
        <v>11900</v>
      </c>
    </row>
    <row r="3649" spans="1:4" s="4" customFormat="1" x14ac:dyDescent="0.2">
      <c r="A3649" s="22">
        <v>511300</v>
      </c>
      <c r="B3649" s="23" t="s">
        <v>156</v>
      </c>
      <c r="C3649" s="32">
        <v>0</v>
      </c>
      <c r="D3649" s="24">
        <v>11900</v>
      </c>
    </row>
    <row r="3650" spans="1:4" s="4" customFormat="1" x14ac:dyDescent="0.2">
      <c r="A3650" s="20">
        <v>630000</v>
      </c>
      <c r="B3650" s="25" t="s">
        <v>191</v>
      </c>
      <c r="C3650" s="19">
        <f t="shared" ref="C3650:C3651" si="526">C3651</f>
        <v>27000</v>
      </c>
      <c r="D3650" s="19">
        <f t="shared" ref="D3650:D3651" si="527">D3651</f>
        <v>0</v>
      </c>
    </row>
    <row r="3651" spans="1:4" s="4" customFormat="1" x14ac:dyDescent="0.2">
      <c r="A3651" s="20">
        <v>638000</v>
      </c>
      <c r="B3651" s="25" t="s">
        <v>126</v>
      </c>
      <c r="C3651" s="19">
        <f t="shared" si="526"/>
        <v>27000</v>
      </c>
      <c r="D3651" s="19">
        <f t="shared" si="527"/>
        <v>0</v>
      </c>
    </row>
    <row r="3652" spans="1:4" s="4" customFormat="1" x14ac:dyDescent="0.2">
      <c r="A3652" s="22">
        <v>638100</v>
      </c>
      <c r="B3652" s="23" t="s">
        <v>196</v>
      </c>
      <c r="C3652" s="32">
        <v>27000</v>
      </c>
      <c r="D3652" s="32">
        <v>0</v>
      </c>
    </row>
    <row r="3653" spans="1:4" s="76" customFormat="1" x14ac:dyDescent="0.2">
      <c r="A3653" s="67"/>
      <c r="B3653" s="68" t="s">
        <v>230</v>
      </c>
      <c r="C3653" s="62">
        <f>C3631+0+C3650+C3647</f>
        <v>922900</v>
      </c>
      <c r="D3653" s="62">
        <f>D3631+0+D3650+D3647</f>
        <v>628200</v>
      </c>
    </row>
    <row r="3654" spans="1:4" s="4" customFormat="1" x14ac:dyDescent="0.2">
      <c r="A3654" s="14"/>
      <c r="B3654" s="18"/>
      <c r="C3654" s="41"/>
      <c r="D3654" s="41"/>
    </row>
    <row r="3655" spans="1:4" s="4" customFormat="1" x14ac:dyDescent="0.2">
      <c r="A3655" s="14"/>
      <c r="B3655" s="18"/>
      <c r="C3655" s="41"/>
      <c r="D3655" s="41"/>
    </row>
    <row r="3656" spans="1:4" s="4" customFormat="1" x14ac:dyDescent="0.2">
      <c r="A3656" s="22" t="s">
        <v>672</v>
      </c>
      <c r="B3656" s="25"/>
      <c r="C3656" s="41"/>
      <c r="D3656" s="41"/>
    </row>
    <row r="3657" spans="1:4" s="4" customFormat="1" x14ac:dyDescent="0.2">
      <c r="A3657" s="22" t="s">
        <v>245</v>
      </c>
      <c r="B3657" s="25"/>
      <c r="C3657" s="41"/>
      <c r="D3657" s="41"/>
    </row>
    <row r="3658" spans="1:4" s="4" customFormat="1" x14ac:dyDescent="0.2">
      <c r="A3658" s="22" t="s">
        <v>425</v>
      </c>
      <c r="B3658" s="25"/>
      <c r="C3658" s="41"/>
      <c r="D3658" s="41"/>
    </row>
    <row r="3659" spans="1:4" s="4" customFormat="1" x14ac:dyDescent="0.2">
      <c r="A3659" s="22" t="s">
        <v>525</v>
      </c>
      <c r="B3659" s="25"/>
      <c r="C3659" s="41"/>
      <c r="D3659" s="41"/>
    </row>
    <row r="3660" spans="1:4" s="4" customFormat="1" x14ac:dyDescent="0.2">
      <c r="A3660" s="22"/>
      <c r="B3660" s="53"/>
      <c r="C3660" s="41"/>
      <c r="D3660" s="41"/>
    </row>
    <row r="3661" spans="1:4" s="29" customFormat="1" x14ac:dyDescent="0.2">
      <c r="A3661" s="20">
        <v>410000</v>
      </c>
      <c r="B3661" s="21" t="s">
        <v>87</v>
      </c>
      <c r="C3661" s="19">
        <f>C3662+C3665</f>
        <v>467200</v>
      </c>
      <c r="D3661" s="19">
        <f>D3662+D3665</f>
        <v>48000</v>
      </c>
    </row>
    <row r="3662" spans="1:4" s="29" customFormat="1" x14ac:dyDescent="0.2">
      <c r="A3662" s="20">
        <v>411000</v>
      </c>
      <c r="B3662" s="21" t="s">
        <v>201</v>
      </c>
      <c r="C3662" s="19">
        <f>SUM(C3663:C3664)</f>
        <v>365000</v>
      </c>
      <c r="D3662" s="19">
        <f>SUM(D3663:D3664)</f>
        <v>8000</v>
      </c>
    </row>
    <row r="3663" spans="1:4" s="4" customFormat="1" x14ac:dyDescent="0.2">
      <c r="A3663" s="22">
        <v>411100</v>
      </c>
      <c r="B3663" s="23" t="s">
        <v>88</v>
      </c>
      <c r="C3663" s="32">
        <v>360000</v>
      </c>
      <c r="D3663" s="32">
        <v>0</v>
      </c>
    </row>
    <row r="3664" spans="1:4" s="4" customFormat="1" x14ac:dyDescent="0.2">
      <c r="A3664" s="22">
        <v>411200</v>
      </c>
      <c r="B3664" s="23" t="s">
        <v>214</v>
      </c>
      <c r="C3664" s="32">
        <v>4999.9999999999991</v>
      </c>
      <c r="D3664" s="24">
        <v>8000</v>
      </c>
    </row>
    <row r="3665" spans="1:4" s="29" customFormat="1" x14ac:dyDescent="0.2">
      <c r="A3665" s="20">
        <v>412000</v>
      </c>
      <c r="B3665" s="25" t="s">
        <v>206</v>
      </c>
      <c r="C3665" s="19">
        <f>SUM(C3666:C3673)</f>
        <v>102200</v>
      </c>
      <c r="D3665" s="19">
        <f>SUM(D3666:D3673)</f>
        <v>40000</v>
      </c>
    </row>
    <row r="3666" spans="1:4" s="4" customFormat="1" x14ac:dyDescent="0.2">
      <c r="A3666" s="22">
        <v>412200</v>
      </c>
      <c r="B3666" s="23" t="s">
        <v>215</v>
      </c>
      <c r="C3666" s="32">
        <v>18000</v>
      </c>
      <c r="D3666" s="24">
        <v>13000</v>
      </c>
    </row>
    <row r="3667" spans="1:4" s="4" customFormat="1" x14ac:dyDescent="0.2">
      <c r="A3667" s="22">
        <v>412300</v>
      </c>
      <c r="B3667" s="23" t="s">
        <v>92</v>
      </c>
      <c r="C3667" s="32">
        <v>1500</v>
      </c>
      <c r="D3667" s="24">
        <v>4000</v>
      </c>
    </row>
    <row r="3668" spans="1:4" s="4" customFormat="1" x14ac:dyDescent="0.2">
      <c r="A3668" s="22">
        <v>412500</v>
      </c>
      <c r="B3668" s="23" t="s">
        <v>94</v>
      </c>
      <c r="C3668" s="32">
        <v>1500</v>
      </c>
      <c r="D3668" s="24">
        <v>4400</v>
      </c>
    </row>
    <row r="3669" spans="1:4" s="4" customFormat="1" x14ac:dyDescent="0.2">
      <c r="A3669" s="22">
        <v>412600</v>
      </c>
      <c r="B3669" s="23" t="s">
        <v>216</v>
      </c>
      <c r="C3669" s="32">
        <v>4000</v>
      </c>
      <c r="D3669" s="24">
        <v>4000</v>
      </c>
    </row>
    <row r="3670" spans="1:4" s="4" customFormat="1" x14ac:dyDescent="0.2">
      <c r="A3670" s="22">
        <v>412700</v>
      </c>
      <c r="B3670" s="23" t="s">
        <v>203</v>
      </c>
      <c r="C3670" s="32">
        <v>6000</v>
      </c>
      <c r="D3670" s="24">
        <v>9600</v>
      </c>
    </row>
    <row r="3671" spans="1:4" s="4" customFormat="1" x14ac:dyDescent="0.2">
      <c r="A3671" s="22">
        <v>412900</v>
      </c>
      <c r="B3671" s="27" t="s">
        <v>293</v>
      </c>
      <c r="C3671" s="32">
        <v>70200</v>
      </c>
      <c r="D3671" s="32">
        <v>0</v>
      </c>
    </row>
    <row r="3672" spans="1:4" s="4" customFormat="1" x14ac:dyDescent="0.2">
      <c r="A3672" s="22">
        <v>412900</v>
      </c>
      <c r="B3672" s="27" t="s">
        <v>312</v>
      </c>
      <c r="C3672" s="32">
        <v>999.99999999999977</v>
      </c>
      <c r="D3672" s="32">
        <v>0</v>
      </c>
    </row>
    <row r="3673" spans="1:4" s="4" customFormat="1" x14ac:dyDescent="0.2">
      <c r="A3673" s="22">
        <v>412900</v>
      </c>
      <c r="B3673" s="27" t="s">
        <v>295</v>
      </c>
      <c r="C3673" s="32">
        <v>0</v>
      </c>
      <c r="D3673" s="24">
        <v>5000</v>
      </c>
    </row>
    <row r="3674" spans="1:4" s="29" customFormat="1" x14ac:dyDescent="0.2">
      <c r="A3674" s="20">
        <v>510000</v>
      </c>
      <c r="B3674" s="25" t="s">
        <v>152</v>
      </c>
      <c r="C3674" s="19">
        <f t="shared" ref="C3674" si="528">C3675</f>
        <v>0</v>
      </c>
      <c r="D3674" s="19">
        <f t="shared" ref="D3674" si="529">D3675</f>
        <v>20000</v>
      </c>
    </row>
    <row r="3675" spans="1:4" s="29" customFormat="1" x14ac:dyDescent="0.2">
      <c r="A3675" s="20">
        <v>511000</v>
      </c>
      <c r="B3675" s="25" t="s">
        <v>153</v>
      </c>
      <c r="C3675" s="19">
        <f>C3676+C3677+0</f>
        <v>0</v>
      </c>
      <c r="D3675" s="19">
        <f>D3676+D3677+0</f>
        <v>20000</v>
      </c>
    </row>
    <row r="3676" spans="1:4" s="4" customFormat="1" x14ac:dyDescent="0.2">
      <c r="A3676" s="22">
        <v>511200</v>
      </c>
      <c r="B3676" s="23" t="s">
        <v>155</v>
      </c>
      <c r="C3676" s="32">
        <v>0</v>
      </c>
      <c r="D3676" s="24">
        <v>15000</v>
      </c>
    </row>
    <row r="3677" spans="1:4" s="4" customFormat="1" x14ac:dyDescent="0.2">
      <c r="A3677" s="22">
        <v>511300</v>
      </c>
      <c r="B3677" s="23" t="s">
        <v>156</v>
      </c>
      <c r="C3677" s="32">
        <v>0</v>
      </c>
      <c r="D3677" s="24">
        <v>5000</v>
      </c>
    </row>
    <row r="3678" spans="1:4" s="76" customFormat="1" x14ac:dyDescent="0.2">
      <c r="A3678" s="67"/>
      <c r="B3678" s="68" t="s">
        <v>230</v>
      </c>
      <c r="C3678" s="62">
        <f>C3661+C3674</f>
        <v>467200</v>
      </c>
      <c r="D3678" s="62">
        <f>D3661+D3674</f>
        <v>68000</v>
      </c>
    </row>
    <row r="3679" spans="1:4" s="4" customFormat="1" x14ac:dyDescent="0.2">
      <c r="A3679" s="14"/>
      <c r="B3679" s="18"/>
      <c r="C3679" s="41"/>
      <c r="D3679" s="41"/>
    </row>
    <row r="3680" spans="1:4" s="4" customFormat="1" x14ac:dyDescent="0.2">
      <c r="A3680" s="14"/>
      <c r="B3680" s="18"/>
      <c r="C3680" s="41"/>
      <c r="D3680" s="41"/>
    </row>
    <row r="3681" spans="1:4" s="4" customFormat="1" x14ac:dyDescent="0.2">
      <c r="A3681" s="22" t="s">
        <v>673</v>
      </c>
      <c r="B3681" s="25"/>
      <c r="C3681" s="41"/>
      <c r="D3681" s="41"/>
    </row>
    <row r="3682" spans="1:4" s="4" customFormat="1" x14ac:dyDescent="0.2">
      <c r="A3682" s="22" t="s">
        <v>245</v>
      </c>
      <c r="B3682" s="25"/>
      <c r="C3682" s="41"/>
      <c r="D3682" s="41"/>
    </row>
    <row r="3683" spans="1:4" s="4" customFormat="1" x14ac:dyDescent="0.2">
      <c r="A3683" s="22" t="s">
        <v>379</v>
      </c>
      <c r="B3683" s="25"/>
      <c r="C3683" s="41"/>
      <c r="D3683" s="41"/>
    </row>
    <row r="3684" spans="1:4" s="4" customFormat="1" x14ac:dyDescent="0.2">
      <c r="A3684" s="22" t="s">
        <v>674</v>
      </c>
      <c r="B3684" s="25"/>
      <c r="C3684" s="41"/>
      <c r="D3684" s="41"/>
    </row>
    <row r="3685" spans="1:4" s="4" customFormat="1" x14ac:dyDescent="0.2">
      <c r="A3685" s="22"/>
      <c r="B3685" s="53"/>
      <c r="C3685" s="41"/>
      <c r="D3685" s="41"/>
    </row>
    <row r="3686" spans="1:4" s="29" customFormat="1" x14ac:dyDescent="0.2">
      <c r="A3686" s="20">
        <v>410000</v>
      </c>
      <c r="B3686" s="21" t="s">
        <v>87</v>
      </c>
      <c r="C3686" s="19">
        <f>C3687+C3692+0+0+0</f>
        <v>5739700</v>
      </c>
      <c r="D3686" s="19">
        <f>D3687+D3692+0+0+0</f>
        <v>0</v>
      </c>
    </row>
    <row r="3687" spans="1:4" s="29" customFormat="1" x14ac:dyDescent="0.2">
      <c r="A3687" s="20">
        <v>411000</v>
      </c>
      <c r="B3687" s="21" t="s">
        <v>201</v>
      </c>
      <c r="C3687" s="19">
        <f>SUM(C3688:C3691)</f>
        <v>5731100</v>
      </c>
      <c r="D3687" s="19">
        <f>SUM(D3688:D3691)</f>
        <v>0</v>
      </c>
    </row>
    <row r="3688" spans="1:4" s="4" customFormat="1" x14ac:dyDescent="0.2">
      <c r="A3688" s="22">
        <v>411100</v>
      </c>
      <c r="B3688" s="23" t="s">
        <v>88</v>
      </c>
      <c r="C3688" s="32">
        <v>5489700</v>
      </c>
      <c r="D3688" s="32">
        <v>0</v>
      </c>
    </row>
    <row r="3689" spans="1:4" s="4" customFormat="1" x14ac:dyDescent="0.2">
      <c r="A3689" s="22">
        <v>411200</v>
      </c>
      <c r="B3689" s="23" t="s">
        <v>214</v>
      </c>
      <c r="C3689" s="32">
        <v>65000</v>
      </c>
      <c r="D3689" s="32">
        <v>0</v>
      </c>
    </row>
    <row r="3690" spans="1:4" s="4" customFormat="1" ht="40.5" x14ac:dyDescent="0.2">
      <c r="A3690" s="22">
        <v>411300</v>
      </c>
      <c r="B3690" s="23" t="s">
        <v>89</v>
      </c>
      <c r="C3690" s="32">
        <v>106400</v>
      </c>
      <c r="D3690" s="32">
        <v>0</v>
      </c>
    </row>
    <row r="3691" spans="1:4" s="4" customFormat="1" x14ac:dyDescent="0.2">
      <c r="A3691" s="22">
        <v>411400</v>
      </c>
      <c r="B3691" s="23" t="s">
        <v>90</v>
      </c>
      <c r="C3691" s="32">
        <v>70000</v>
      </c>
      <c r="D3691" s="32">
        <v>0</v>
      </c>
    </row>
    <row r="3692" spans="1:4" s="29" customFormat="1" x14ac:dyDescent="0.2">
      <c r="A3692" s="20">
        <v>412000</v>
      </c>
      <c r="B3692" s="25" t="s">
        <v>206</v>
      </c>
      <c r="C3692" s="19">
        <f>SUM(C3693:C3693)</f>
        <v>8600</v>
      </c>
      <c r="D3692" s="19">
        <f>SUM(D3693:D3693)</f>
        <v>0</v>
      </c>
    </row>
    <row r="3693" spans="1:4" s="4" customFormat="1" x14ac:dyDescent="0.2">
      <c r="A3693" s="22">
        <v>412900</v>
      </c>
      <c r="B3693" s="23" t="s">
        <v>313</v>
      </c>
      <c r="C3693" s="32">
        <v>8600</v>
      </c>
      <c r="D3693" s="32">
        <v>0</v>
      </c>
    </row>
    <row r="3694" spans="1:4" s="29" customFormat="1" x14ac:dyDescent="0.2">
      <c r="A3694" s="20">
        <v>630000</v>
      </c>
      <c r="B3694" s="25" t="s">
        <v>191</v>
      </c>
      <c r="C3694" s="19">
        <f>C3695+0</f>
        <v>47900</v>
      </c>
      <c r="D3694" s="19">
        <f>D3695+0</f>
        <v>0</v>
      </c>
    </row>
    <row r="3695" spans="1:4" s="29" customFormat="1" x14ac:dyDescent="0.2">
      <c r="A3695" s="20">
        <v>638000</v>
      </c>
      <c r="B3695" s="25" t="s">
        <v>126</v>
      </c>
      <c r="C3695" s="19">
        <f t="shared" ref="C3695" si="530">C3696</f>
        <v>47900</v>
      </c>
      <c r="D3695" s="19">
        <f t="shared" ref="D3695" si="531">D3696</f>
        <v>0</v>
      </c>
    </row>
    <row r="3696" spans="1:4" s="4" customFormat="1" x14ac:dyDescent="0.2">
      <c r="A3696" s="22">
        <v>638100</v>
      </c>
      <c r="B3696" s="23" t="s">
        <v>196</v>
      </c>
      <c r="C3696" s="32">
        <v>47900</v>
      </c>
      <c r="D3696" s="32">
        <v>0</v>
      </c>
    </row>
    <row r="3697" spans="1:4" s="76" customFormat="1" x14ac:dyDescent="0.2">
      <c r="A3697" s="67"/>
      <c r="B3697" s="68" t="s">
        <v>230</v>
      </c>
      <c r="C3697" s="62">
        <f>C3686+0+C3694</f>
        <v>5787600</v>
      </c>
      <c r="D3697" s="62">
        <f>D3686+0+D3694</f>
        <v>0</v>
      </c>
    </row>
    <row r="3698" spans="1:4" s="4" customFormat="1" x14ac:dyDescent="0.2">
      <c r="A3698" s="14"/>
      <c r="B3698" s="18"/>
      <c r="C3698" s="41"/>
      <c r="D3698" s="41"/>
    </row>
    <row r="3699" spans="1:4" s="4" customFormat="1" x14ac:dyDescent="0.2">
      <c r="A3699" s="17"/>
      <c r="B3699" s="18"/>
      <c r="C3699" s="24"/>
      <c r="D3699" s="24"/>
    </row>
    <row r="3700" spans="1:4" s="4" customFormat="1" x14ac:dyDescent="0.2">
      <c r="A3700" s="22" t="s">
        <v>675</v>
      </c>
      <c r="B3700" s="25"/>
      <c r="C3700" s="24"/>
      <c r="D3700" s="24"/>
    </row>
    <row r="3701" spans="1:4" s="4" customFormat="1" x14ac:dyDescent="0.2">
      <c r="A3701" s="22" t="s">
        <v>247</v>
      </c>
      <c r="B3701" s="25"/>
      <c r="C3701" s="24"/>
      <c r="D3701" s="24"/>
    </row>
    <row r="3702" spans="1:4" s="4" customFormat="1" x14ac:dyDescent="0.2">
      <c r="A3702" s="22" t="s">
        <v>370</v>
      </c>
      <c r="B3702" s="25"/>
      <c r="C3702" s="24"/>
      <c r="D3702" s="24"/>
    </row>
    <row r="3703" spans="1:4" s="4" customFormat="1" x14ac:dyDescent="0.2">
      <c r="A3703" s="22" t="s">
        <v>525</v>
      </c>
      <c r="B3703" s="25"/>
      <c r="C3703" s="24"/>
      <c r="D3703" s="24"/>
    </row>
    <row r="3704" spans="1:4" s="4" customFormat="1" x14ac:dyDescent="0.2">
      <c r="A3704" s="22"/>
      <c r="B3704" s="53"/>
      <c r="C3704" s="41"/>
      <c r="D3704" s="41"/>
    </row>
    <row r="3705" spans="1:4" s="4" customFormat="1" x14ac:dyDescent="0.2">
      <c r="A3705" s="20">
        <v>410000</v>
      </c>
      <c r="B3705" s="21" t="s">
        <v>87</v>
      </c>
      <c r="C3705" s="19">
        <f>C3706+C3711+C3723+C3725+C3733+0+0</f>
        <v>85581300</v>
      </c>
      <c r="D3705" s="19">
        <f>D3706+D3711+D3723+D3725+D3733+0+0</f>
        <v>0</v>
      </c>
    </row>
    <row r="3706" spans="1:4" s="4" customFormat="1" x14ac:dyDescent="0.2">
      <c r="A3706" s="20">
        <v>411000</v>
      </c>
      <c r="B3706" s="21" t="s">
        <v>201</v>
      </c>
      <c r="C3706" s="19">
        <f t="shared" ref="C3706" si="532">SUM(C3707:C3710)</f>
        <v>2756700</v>
      </c>
      <c r="D3706" s="19">
        <f t="shared" ref="D3706" si="533">SUM(D3707:D3710)</f>
        <v>0</v>
      </c>
    </row>
    <row r="3707" spans="1:4" s="4" customFormat="1" x14ac:dyDescent="0.2">
      <c r="A3707" s="22">
        <v>411100</v>
      </c>
      <c r="B3707" s="23" t="s">
        <v>88</v>
      </c>
      <c r="C3707" s="32">
        <v>2549800</v>
      </c>
      <c r="D3707" s="32">
        <v>0</v>
      </c>
    </row>
    <row r="3708" spans="1:4" s="4" customFormat="1" x14ac:dyDescent="0.2">
      <c r="A3708" s="22">
        <v>411200</v>
      </c>
      <c r="B3708" s="23" t="s">
        <v>214</v>
      </c>
      <c r="C3708" s="32">
        <v>99800</v>
      </c>
      <c r="D3708" s="32">
        <v>0</v>
      </c>
    </row>
    <row r="3709" spans="1:4" s="4" customFormat="1" ht="40.5" x14ac:dyDescent="0.2">
      <c r="A3709" s="22">
        <v>411300</v>
      </c>
      <c r="B3709" s="23" t="s">
        <v>89</v>
      </c>
      <c r="C3709" s="32">
        <v>90000</v>
      </c>
      <c r="D3709" s="32">
        <v>0</v>
      </c>
    </row>
    <row r="3710" spans="1:4" s="4" customFormat="1" x14ac:dyDescent="0.2">
      <c r="A3710" s="22">
        <v>411400</v>
      </c>
      <c r="B3710" s="23" t="s">
        <v>90</v>
      </c>
      <c r="C3710" s="32">
        <v>17100</v>
      </c>
      <c r="D3710" s="32">
        <v>0</v>
      </c>
    </row>
    <row r="3711" spans="1:4" s="4" customFormat="1" x14ac:dyDescent="0.2">
      <c r="A3711" s="20">
        <v>412000</v>
      </c>
      <c r="B3711" s="25" t="s">
        <v>206</v>
      </c>
      <c r="C3711" s="19">
        <f t="shared" ref="C3711" si="534">SUM(C3712:C3722)</f>
        <v>571300</v>
      </c>
      <c r="D3711" s="19">
        <f t="shared" ref="D3711" si="535">SUM(D3712:D3722)</f>
        <v>0</v>
      </c>
    </row>
    <row r="3712" spans="1:4" s="4" customFormat="1" x14ac:dyDescent="0.2">
      <c r="A3712" s="22">
        <v>412200</v>
      </c>
      <c r="B3712" s="23" t="s">
        <v>215</v>
      </c>
      <c r="C3712" s="32">
        <v>53000</v>
      </c>
      <c r="D3712" s="32">
        <v>0</v>
      </c>
    </row>
    <row r="3713" spans="1:4" s="4" customFormat="1" x14ac:dyDescent="0.2">
      <c r="A3713" s="22">
        <v>412300</v>
      </c>
      <c r="B3713" s="23" t="s">
        <v>92</v>
      </c>
      <c r="C3713" s="32">
        <v>45000</v>
      </c>
      <c r="D3713" s="32">
        <v>0</v>
      </c>
    </row>
    <row r="3714" spans="1:4" s="4" customFormat="1" x14ac:dyDescent="0.2">
      <c r="A3714" s="22">
        <v>412500</v>
      </c>
      <c r="B3714" s="23" t="s">
        <v>94</v>
      </c>
      <c r="C3714" s="32">
        <v>15000</v>
      </c>
      <c r="D3714" s="32">
        <v>0</v>
      </c>
    </row>
    <row r="3715" spans="1:4" s="4" customFormat="1" x14ac:dyDescent="0.2">
      <c r="A3715" s="22">
        <v>412600</v>
      </c>
      <c r="B3715" s="23" t="s">
        <v>216</v>
      </c>
      <c r="C3715" s="32">
        <v>47000</v>
      </c>
      <c r="D3715" s="32">
        <v>0</v>
      </c>
    </row>
    <row r="3716" spans="1:4" s="4" customFormat="1" x14ac:dyDescent="0.2">
      <c r="A3716" s="22">
        <v>412700</v>
      </c>
      <c r="B3716" s="23" t="s">
        <v>203</v>
      </c>
      <c r="C3716" s="32">
        <v>130000</v>
      </c>
      <c r="D3716" s="32">
        <v>0</v>
      </c>
    </row>
    <row r="3717" spans="1:4" s="4" customFormat="1" x14ac:dyDescent="0.2">
      <c r="A3717" s="22">
        <v>412900</v>
      </c>
      <c r="B3717" s="23" t="s">
        <v>526</v>
      </c>
      <c r="C3717" s="32">
        <v>1300</v>
      </c>
      <c r="D3717" s="32">
        <v>0</v>
      </c>
    </row>
    <row r="3718" spans="1:4" s="4" customFormat="1" x14ac:dyDescent="0.2">
      <c r="A3718" s="22">
        <v>412900</v>
      </c>
      <c r="B3718" s="23" t="s">
        <v>293</v>
      </c>
      <c r="C3718" s="32">
        <v>220000</v>
      </c>
      <c r="D3718" s="32">
        <v>0</v>
      </c>
    </row>
    <row r="3719" spans="1:4" s="4" customFormat="1" x14ac:dyDescent="0.2">
      <c r="A3719" s="22">
        <v>412900</v>
      </c>
      <c r="B3719" s="27" t="s">
        <v>311</v>
      </c>
      <c r="C3719" s="32">
        <v>4000</v>
      </c>
      <c r="D3719" s="32">
        <v>0</v>
      </c>
    </row>
    <row r="3720" spans="1:4" s="4" customFormat="1" x14ac:dyDescent="0.2">
      <c r="A3720" s="22">
        <v>412900</v>
      </c>
      <c r="B3720" s="27" t="s">
        <v>313</v>
      </c>
      <c r="C3720" s="32">
        <v>8000</v>
      </c>
      <c r="D3720" s="32">
        <v>0</v>
      </c>
    </row>
    <row r="3721" spans="1:4" s="4" customFormat="1" x14ac:dyDescent="0.2">
      <c r="A3721" s="22">
        <v>412900</v>
      </c>
      <c r="B3721" s="27" t="s">
        <v>426</v>
      </c>
      <c r="C3721" s="32">
        <v>30000</v>
      </c>
      <c r="D3721" s="32">
        <v>0</v>
      </c>
    </row>
    <row r="3722" spans="1:4" s="4" customFormat="1" x14ac:dyDescent="0.2">
      <c r="A3722" s="22">
        <v>412900</v>
      </c>
      <c r="B3722" s="23" t="s">
        <v>295</v>
      </c>
      <c r="C3722" s="32">
        <v>18000</v>
      </c>
      <c r="D3722" s="32">
        <v>0</v>
      </c>
    </row>
    <row r="3723" spans="1:4" s="4" customFormat="1" x14ac:dyDescent="0.2">
      <c r="A3723" s="20">
        <v>414000</v>
      </c>
      <c r="B3723" s="25" t="s">
        <v>104</v>
      </c>
      <c r="C3723" s="19">
        <f>SUM(C3724:C3724)</f>
        <v>900000</v>
      </c>
      <c r="D3723" s="19">
        <f>SUM(D3724:D3724)</f>
        <v>0</v>
      </c>
    </row>
    <row r="3724" spans="1:4" s="4" customFormat="1" x14ac:dyDescent="0.2">
      <c r="A3724" s="22">
        <v>414100</v>
      </c>
      <c r="B3724" s="23" t="s">
        <v>427</v>
      </c>
      <c r="C3724" s="32">
        <v>900000</v>
      </c>
      <c r="D3724" s="32">
        <v>0</v>
      </c>
    </row>
    <row r="3725" spans="1:4" s="29" customFormat="1" x14ac:dyDescent="0.2">
      <c r="A3725" s="20">
        <v>415000</v>
      </c>
      <c r="B3725" s="54" t="s">
        <v>50</v>
      </c>
      <c r="C3725" s="19">
        <f>SUM(C3726:C3732)</f>
        <v>74353300</v>
      </c>
      <c r="D3725" s="19">
        <f>SUM(D3726:D3732)</f>
        <v>0</v>
      </c>
    </row>
    <row r="3726" spans="1:4" s="4" customFormat="1" x14ac:dyDescent="0.2">
      <c r="A3726" s="30">
        <v>415200</v>
      </c>
      <c r="B3726" s="23" t="s">
        <v>266</v>
      </c>
      <c r="C3726" s="32">
        <v>517800</v>
      </c>
      <c r="D3726" s="32">
        <v>0</v>
      </c>
    </row>
    <row r="3727" spans="1:4" s="4" customFormat="1" x14ac:dyDescent="0.2">
      <c r="A3727" s="22">
        <v>415200</v>
      </c>
      <c r="B3727" s="23" t="s">
        <v>428</v>
      </c>
      <c r="C3727" s="32">
        <v>0</v>
      </c>
      <c r="D3727" s="32">
        <v>0</v>
      </c>
    </row>
    <row r="3728" spans="1:4" s="4" customFormat="1" x14ac:dyDescent="0.2">
      <c r="A3728" s="22">
        <v>415200</v>
      </c>
      <c r="B3728" s="23" t="s">
        <v>676</v>
      </c>
      <c r="C3728" s="32">
        <v>0</v>
      </c>
      <c r="D3728" s="32">
        <v>0</v>
      </c>
    </row>
    <row r="3729" spans="1:4" s="4" customFormat="1" x14ac:dyDescent="0.2">
      <c r="A3729" s="22">
        <v>415200</v>
      </c>
      <c r="B3729" s="23" t="s">
        <v>429</v>
      </c>
      <c r="C3729" s="32">
        <v>860000</v>
      </c>
      <c r="D3729" s="32">
        <v>0</v>
      </c>
    </row>
    <row r="3730" spans="1:4" s="4" customFormat="1" x14ac:dyDescent="0.2">
      <c r="A3730" s="22">
        <v>415200</v>
      </c>
      <c r="B3730" s="23" t="s">
        <v>265</v>
      </c>
      <c r="C3730" s="32">
        <v>264500</v>
      </c>
      <c r="D3730" s="32">
        <v>0</v>
      </c>
    </row>
    <row r="3731" spans="1:4" s="4" customFormat="1" x14ac:dyDescent="0.2">
      <c r="A3731" s="22">
        <v>415200</v>
      </c>
      <c r="B3731" s="23" t="s">
        <v>430</v>
      </c>
      <c r="C3731" s="32">
        <v>3380000</v>
      </c>
      <c r="D3731" s="32">
        <v>0</v>
      </c>
    </row>
    <row r="3732" spans="1:4" s="4" customFormat="1" x14ac:dyDescent="0.2">
      <c r="A3732" s="22">
        <v>415200</v>
      </c>
      <c r="B3732" s="23" t="s">
        <v>261</v>
      </c>
      <c r="C3732" s="32">
        <v>69331000</v>
      </c>
      <c r="D3732" s="32">
        <v>0</v>
      </c>
    </row>
    <row r="3733" spans="1:4" s="29" customFormat="1" x14ac:dyDescent="0.2">
      <c r="A3733" s="20">
        <v>416000</v>
      </c>
      <c r="B3733" s="25" t="s">
        <v>208</v>
      </c>
      <c r="C3733" s="19">
        <f t="shared" ref="C3733" si="536">SUM(C3734:C3734)</f>
        <v>7000000</v>
      </c>
      <c r="D3733" s="19">
        <f t="shared" ref="D3733" si="537">SUM(D3734:D3734)</f>
        <v>0</v>
      </c>
    </row>
    <row r="3734" spans="1:4" s="4" customFormat="1" x14ac:dyDescent="0.2">
      <c r="A3734" s="22">
        <v>416300</v>
      </c>
      <c r="B3734" s="23" t="s">
        <v>431</v>
      </c>
      <c r="C3734" s="32">
        <v>7000000</v>
      </c>
      <c r="D3734" s="32">
        <v>0</v>
      </c>
    </row>
    <row r="3735" spans="1:4" s="29" customFormat="1" x14ac:dyDescent="0.2">
      <c r="A3735" s="20">
        <v>480000</v>
      </c>
      <c r="B3735" s="25" t="s">
        <v>148</v>
      </c>
      <c r="C3735" s="19">
        <f>C3736+C3746</f>
        <v>326460300</v>
      </c>
      <c r="D3735" s="19">
        <f>D3736+D3746</f>
        <v>0</v>
      </c>
    </row>
    <row r="3736" spans="1:4" s="4" customFormat="1" x14ac:dyDescent="0.2">
      <c r="A3736" s="20">
        <v>487000</v>
      </c>
      <c r="B3736" s="25" t="s">
        <v>200</v>
      </c>
      <c r="C3736" s="19">
        <f>SUM(C3737:C3745)</f>
        <v>325886400</v>
      </c>
      <c r="D3736" s="19">
        <f>SUM(D3737:D3745)</f>
        <v>0</v>
      </c>
    </row>
    <row r="3737" spans="1:4" s="4" customFormat="1" x14ac:dyDescent="0.2">
      <c r="A3737" s="22">
        <v>487300</v>
      </c>
      <c r="B3737" s="23" t="s">
        <v>677</v>
      </c>
      <c r="C3737" s="32">
        <v>39650000</v>
      </c>
      <c r="D3737" s="32">
        <v>0</v>
      </c>
    </row>
    <row r="3738" spans="1:4" s="4" customFormat="1" x14ac:dyDescent="0.2">
      <c r="A3738" s="22">
        <v>487300</v>
      </c>
      <c r="B3738" s="23" t="s">
        <v>678</v>
      </c>
      <c r="C3738" s="32">
        <v>14200000</v>
      </c>
      <c r="D3738" s="32">
        <v>0</v>
      </c>
    </row>
    <row r="3739" spans="1:4" s="4" customFormat="1" x14ac:dyDescent="0.2">
      <c r="A3739" s="30">
        <v>487400</v>
      </c>
      <c r="B3739" s="23" t="s">
        <v>679</v>
      </c>
      <c r="C3739" s="32">
        <v>1615300</v>
      </c>
      <c r="D3739" s="32">
        <v>0</v>
      </c>
    </row>
    <row r="3740" spans="1:4" s="4" customFormat="1" x14ac:dyDescent="0.2">
      <c r="A3740" s="30">
        <v>487400</v>
      </c>
      <c r="B3740" s="23" t="s">
        <v>286</v>
      </c>
      <c r="C3740" s="32">
        <v>3299999.9999999995</v>
      </c>
      <c r="D3740" s="32">
        <v>0</v>
      </c>
    </row>
    <row r="3741" spans="1:4" s="4" customFormat="1" x14ac:dyDescent="0.2">
      <c r="A3741" s="30">
        <v>487400</v>
      </c>
      <c r="B3741" s="23" t="s">
        <v>287</v>
      </c>
      <c r="C3741" s="32">
        <v>145900000</v>
      </c>
      <c r="D3741" s="32">
        <v>0</v>
      </c>
    </row>
    <row r="3742" spans="1:4" s="4" customFormat="1" x14ac:dyDescent="0.2">
      <c r="A3742" s="30">
        <v>487400</v>
      </c>
      <c r="B3742" s="23" t="s">
        <v>288</v>
      </c>
      <c r="C3742" s="32">
        <v>71600000</v>
      </c>
      <c r="D3742" s="32">
        <v>0</v>
      </c>
    </row>
    <row r="3743" spans="1:4" s="4" customFormat="1" x14ac:dyDescent="0.2">
      <c r="A3743" s="30">
        <v>487400</v>
      </c>
      <c r="B3743" s="23" t="s">
        <v>432</v>
      </c>
      <c r="C3743" s="32">
        <v>9040000</v>
      </c>
      <c r="D3743" s="32">
        <v>0</v>
      </c>
    </row>
    <row r="3744" spans="1:4" s="4" customFormat="1" ht="40.5" x14ac:dyDescent="0.2">
      <c r="A3744" s="30">
        <v>487400</v>
      </c>
      <c r="B3744" s="23" t="s">
        <v>504</v>
      </c>
      <c r="C3744" s="32">
        <v>581100</v>
      </c>
      <c r="D3744" s="32">
        <v>0</v>
      </c>
    </row>
    <row r="3745" spans="1:4" s="4" customFormat="1" x14ac:dyDescent="0.2">
      <c r="A3745" s="30">
        <v>487400</v>
      </c>
      <c r="B3745" s="23" t="s">
        <v>680</v>
      </c>
      <c r="C3745" s="32">
        <v>40000000</v>
      </c>
      <c r="D3745" s="32">
        <v>0</v>
      </c>
    </row>
    <row r="3746" spans="1:4" s="4" customFormat="1" x14ac:dyDescent="0.2">
      <c r="A3746" s="20">
        <v>488000</v>
      </c>
      <c r="B3746" s="25" t="s">
        <v>103</v>
      </c>
      <c r="C3746" s="19">
        <f>0+0+0+C3747</f>
        <v>573900</v>
      </c>
      <c r="D3746" s="19">
        <f>0+0+0+D3747</f>
        <v>0</v>
      </c>
    </row>
    <row r="3747" spans="1:4" s="4" customFormat="1" x14ac:dyDescent="0.2">
      <c r="A3747" s="22">
        <v>488100</v>
      </c>
      <c r="B3747" s="23" t="s">
        <v>681</v>
      </c>
      <c r="C3747" s="32">
        <v>573900</v>
      </c>
      <c r="D3747" s="32">
        <v>0</v>
      </c>
    </row>
    <row r="3748" spans="1:4" s="4" customFormat="1" x14ac:dyDescent="0.2">
      <c r="A3748" s="20">
        <v>510000</v>
      </c>
      <c r="B3748" s="25" t="s">
        <v>152</v>
      </c>
      <c r="C3748" s="19">
        <f t="shared" ref="C3748" si="538">C3749+C3752</f>
        <v>86645300</v>
      </c>
      <c r="D3748" s="19">
        <f t="shared" ref="D3748" si="539">D3749+D3752</f>
        <v>0</v>
      </c>
    </row>
    <row r="3749" spans="1:4" s="4" customFormat="1" x14ac:dyDescent="0.2">
      <c r="A3749" s="20">
        <v>511000</v>
      </c>
      <c r="B3749" s="25" t="s">
        <v>153</v>
      </c>
      <c r="C3749" s="19">
        <f t="shared" ref="C3749" si="540">SUM(C3750:C3751)</f>
        <v>86638300</v>
      </c>
      <c r="D3749" s="19">
        <f t="shared" ref="D3749" si="541">SUM(D3750:D3751)</f>
        <v>0</v>
      </c>
    </row>
    <row r="3750" spans="1:4" s="4" customFormat="1" x14ac:dyDescent="0.2">
      <c r="A3750" s="30">
        <v>511100</v>
      </c>
      <c r="B3750" s="23" t="s">
        <v>154</v>
      </c>
      <c r="C3750" s="32">
        <v>86633300</v>
      </c>
      <c r="D3750" s="32">
        <v>0</v>
      </c>
    </row>
    <row r="3751" spans="1:4" s="4" customFormat="1" x14ac:dyDescent="0.2">
      <c r="A3751" s="22">
        <v>511300</v>
      </c>
      <c r="B3751" s="23" t="s">
        <v>156</v>
      </c>
      <c r="C3751" s="32">
        <v>5000</v>
      </c>
      <c r="D3751" s="32">
        <v>0</v>
      </c>
    </row>
    <row r="3752" spans="1:4" s="29" customFormat="1" x14ac:dyDescent="0.2">
      <c r="A3752" s="20">
        <v>516000</v>
      </c>
      <c r="B3752" s="25" t="s">
        <v>163</v>
      </c>
      <c r="C3752" s="19">
        <f t="shared" ref="C3752" si="542">C3753</f>
        <v>7000</v>
      </c>
      <c r="D3752" s="19">
        <f t="shared" ref="D3752" si="543">D3753</f>
        <v>0</v>
      </c>
    </row>
    <row r="3753" spans="1:4" s="4" customFormat="1" x14ac:dyDescent="0.2">
      <c r="A3753" s="22">
        <v>516100</v>
      </c>
      <c r="B3753" s="23" t="s">
        <v>163</v>
      </c>
      <c r="C3753" s="32">
        <v>7000</v>
      </c>
      <c r="D3753" s="32">
        <v>0</v>
      </c>
    </row>
    <row r="3754" spans="1:4" s="29" customFormat="1" x14ac:dyDescent="0.2">
      <c r="A3754" s="20">
        <v>630000</v>
      </c>
      <c r="B3754" s="25" t="s">
        <v>191</v>
      </c>
      <c r="C3754" s="19">
        <f>C3755+C3757</f>
        <v>155000</v>
      </c>
      <c r="D3754" s="19">
        <f>D3755+D3757</f>
        <v>0</v>
      </c>
    </row>
    <row r="3755" spans="1:4" s="29" customFormat="1" x14ac:dyDescent="0.2">
      <c r="A3755" s="20">
        <v>631000</v>
      </c>
      <c r="B3755" s="25" t="s">
        <v>125</v>
      </c>
      <c r="C3755" s="19">
        <f>SUM(C3756:C3756)</f>
        <v>35000</v>
      </c>
      <c r="D3755" s="19">
        <f>SUM(D3756:D3756)</f>
        <v>0</v>
      </c>
    </row>
    <row r="3756" spans="1:4" s="4" customFormat="1" x14ac:dyDescent="0.2">
      <c r="A3756" s="22">
        <v>631100</v>
      </c>
      <c r="B3756" s="23" t="s">
        <v>193</v>
      </c>
      <c r="C3756" s="32">
        <v>35000</v>
      </c>
      <c r="D3756" s="32">
        <v>0</v>
      </c>
    </row>
    <row r="3757" spans="1:4" s="29" customFormat="1" x14ac:dyDescent="0.2">
      <c r="A3757" s="20">
        <v>638000</v>
      </c>
      <c r="B3757" s="25" t="s">
        <v>126</v>
      </c>
      <c r="C3757" s="19">
        <f>C3758+0</f>
        <v>120000</v>
      </c>
      <c r="D3757" s="19">
        <f>D3758+0</f>
        <v>0</v>
      </c>
    </row>
    <row r="3758" spans="1:4" s="4" customFormat="1" x14ac:dyDescent="0.2">
      <c r="A3758" s="22">
        <v>638100</v>
      </c>
      <c r="B3758" s="23" t="s">
        <v>196</v>
      </c>
      <c r="C3758" s="32">
        <v>120000</v>
      </c>
      <c r="D3758" s="32">
        <v>0</v>
      </c>
    </row>
    <row r="3759" spans="1:4" s="4" customFormat="1" x14ac:dyDescent="0.2">
      <c r="A3759" s="63"/>
      <c r="B3759" s="57" t="s">
        <v>230</v>
      </c>
      <c r="C3759" s="61">
        <f>C3705+C3735+C3748+C3754+0+0</f>
        <v>498841900</v>
      </c>
      <c r="D3759" s="61">
        <f>D3705+D3735+D3748+D3754+0+0</f>
        <v>0</v>
      </c>
    </row>
    <row r="3760" spans="1:4" s="83" customFormat="1" x14ac:dyDescent="0.2">
      <c r="A3760" s="17"/>
      <c r="B3760" s="53"/>
      <c r="C3760" s="41"/>
      <c r="D3760" s="41"/>
    </row>
    <row r="3761" spans="1:4" s="83" customFormat="1" x14ac:dyDescent="0.2">
      <c r="A3761" s="17"/>
      <c r="B3761" s="53"/>
      <c r="C3761" s="41"/>
      <c r="D3761" s="41"/>
    </row>
    <row r="3762" spans="1:4" s="83" customFormat="1" x14ac:dyDescent="0.2">
      <c r="A3762" s="22" t="s">
        <v>682</v>
      </c>
      <c r="B3762" s="23"/>
      <c r="C3762" s="41"/>
      <c r="D3762" s="41"/>
    </row>
    <row r="3763" spans="1:4" s="83" customFormat="1" x14ac:dyDescent="0.2">
      <c r="A3763" s="22" t="s">
        <v>247</v>
      </c>
      <c r="B3763" s="23"/>
      <c r="C3763" s="41"/>
      <c r="D3763" s="41"/>
    </row>
    <row r="3764" spans="1:4" s="83" customFormat="1" x14ac:dyDescent="0.2">
      <c r="A3764" s="22" t="s">
        <v>391</v>
      </c>
      <c r="B3764" s="23"/>
      <c r="C3764" s="41"/>
      <c r="D3764" s="41"/>
    </row>
    <row r="3765" spans="1:4" s="83" customFormat="1" x14ac:dyDescent="0.2">
      <c r="A3765" s="22" t="s">
        <v>683</v>
      </c>
      <c r="B3765" s="23"/>
      <c r="C3765" s="41"/>
      <c r="D3765" s="41"/>
    </row>
    <row r="3766" spans="1:4" s="83" customFormat="1" x14ac:dyDescent="0.2">
      <c r="A3766" s="17"/>
      <c r="B3766" s="23"/>
      <c r="C3766" s="41"/>
      <c r="D3766" s="41"/>
    </row>
    <row r="3767" spans="1:4" s="77" customFormat="1" x14ac:dyDescent="0.2">
      <c r="A3767" s="20">
        <v>410000</v>
      </c>
      <c r="B3767" s="21" t="s">
        <v>87</v>
      </c>
      <c r="C3767" s="19">
        <f t="shared" ref="C3767" si="544">C3768+C3773+C3787</f>
        <v>6628100.0000000028</v>
      </c>
      <c r="D3767" s="19">
        <f t="shared" ref="D3767" si="545">D3768+D3773+D3787</f>
        <v>0</v>
      </c>
    </row>
    <row r="3768" spans="1:4" s="77" customFormat="1" x14ac:dyDescent="0.2">
      <c r="A3768" s="20">
        <v>411000</v>
      </c>
      <c r="B3768" s="21" t="s">
        <v>201</v>
      </c>
      <c r="C3768" s="19">
        <f>SUM(C3769:C3772)</f>
        <v>5845500.0000000028</v>
      </c>
      <c r="D3768" s="19">
        <f>SUM(D3769:D3772)</f>
        <v>0</v>
      </c>
    </row>
    <row r="3769" spans="1:4" s="83" customFormat="1" x14ac:dyDescent="0.2">
      <c r="A3769" s="22">
        <v>411100</v>
      </c>
      <c r="B3769" s="23" t="s">
        <v>88</v>
      </c>
      <c r="C3769" s="32">
        <v>5405400.0000000028</v>
      </c>
      <c r="D3769" s="32">
        <v>0</v>
      </c>
    </row>
    <row r="3770" spans="1:4" s="83" customFormat="1" x14ac:dyDescent="0.2">
      <c r="A3770" s="22">
        <v>411200</v>
      </c>
      <c r="B3770" s="23" t="s">
        <v>214</v>
      </c>
      <c r="C3770" s="32">
        <v>171300</v>
      </c>
      <c r="D3770" s="32">
        <v>0</v>
      </c>
    </row>
    <row r="3771" spans="1:4" s="83" customFormat="1" ht="40.5" x14ac:dyDescent="0.2">
      <c r="A3771" s="22">
        <v>411300</v>
      </c>
      <c r="B3771" s="23" t="s">
        <v>89</v>
      </c>
      <c r="C3771" s="32">
        <v>184800</v>
      </c>
      <c r="D3771" s="32">
        <v>0</v>
      </c>
    </row>
    <row r="3772" spans="1:4" s="83" customFormat="1" x14ac:dyDescent="0.2">
      <c r="A3772" s="22">
        <v>411400</v>
      </c>
      <c r="B3772" s="23" t="s">
        <v>90</v>
      </c>
      <c r="C3772" s="32">
        <v>84000</v>
      </c>
      <c r="D3772" s="32">
        <v>0</v>
      </c>
    </row>
    <row r="3773" spans="1:4" s="77" customFormat="1" x14ac:dyDescent="0.2">
      <c r="A3773" s="20">
        <v>412000</v>
      </c>
      <c r="B3773" s="25" t="s">
        <v>206</v>
      </c>
      <c r="C3773" s="19">
        <f>SUM(C3774:C3786)</f>
        <v>777500</v>
      </c>
      <c r="D3773" s="19">
        <f>SUM(D3774:D3786)</f>
        <v>0</v>
      </c>
    </row>
    <row r="3774" spans="1:4" s="83" customFormat="1" x14ac:dyDescent="0.2">
      <c r="A3774" s="30">
        <v>412100</v>
      </c>
      <c r="B3774" s="23" t="s">
        <v>91</v>
      </c>
      <c r="C3774" s="32">
        <v>18000</v>
      </c>
      <c r="D3774" s="32">
        <v>0</v>
      </c>
    </row>
    <row r="3775" spans="1:4" s="83" customFormat="1" x14ac:dyDescent="0.2">
      <c r="A3775" s="22">
        <v>412200</v>
      </c>
      <c r="B3775" s="23" t="s">
        <v>215</v>
      </c>
      <c r="C3775" s="32">
        <v>355999.99999999994</v>
      </c>
      <c r="D3775" s="32">
        <v>0</v>
      </c>
    </row>
    <row r="3776" spans="1:4" s="83" customFormat="1" x14ac:dyDescent="0.2">
      <c r="A3776" s="22">
        <v>412300</v>
      </c>
      <c r="B3776" s="23" t="s">
        <v>92</v>
      </c>
      <c r="C3776" s="32">
        <v>87000.000000000015</v>
      </c>
      <c r="D3776" s="32">
        <v>0</v>
      </c>
    </row>
    <row r="3777" spans="1:4" s="83" customFormat="1" x14ac:dyDescent="0.2">
      <c r="A3777" s="22">
        <v>412400</v>
      </c>
      <c r="B3777" s="23" t="s">
        <v>93</v>
      </c>
      <c r="C3777" s="32">
        <v>1500</v>
      </c>
      <c r="D3777" s="32">
        <v>0</v>
      </c>
    </row>
    <row r="3778" spans="1:4" s="83" customFormat="1" x14ac:dyDescent="0.2">
      <c r="A3778" s="22">
        <v>412500</v>
      </c>
      <c r="B3778" s="23" t="s">
        <v>94</v>
      </c>
      <c r="C3778" s="32">
        <v>105000.00000000001</v>
      </c>
      <c r="D3778" s="32">
        <v>0</v>
      </c>
    </row>
    <row r="3779" spans="1:4" s="83" customFormat="1" x14ac:dyDescent="0.2">
      <c r="A3779" s="22">
        <v>412600</v>
      </c>
      <c r="B3779" s="23" t="s">
        <v>216</v>
      </c>
      <c r="C3779" s="32">
        <v>21900</v>
      </c>
      <c r="D3779" s="32">
        <v>0</v>
      </c>
    </row>
    <row r="3780" spans="1:4" s="83" customFormat="1" x14ac:dyDescent="0.2">
      <c r="A3780" s="22">
        <v>412700</v>
      </c>
      <c r="B3780" s="23" t="s">
        <v>203</v>
      </c>
      <c r="C3780" s="32">
        <v>111700</v>
      </c>
      <c r="D3780" s="32">
        <v>0</v>
      </c>
    </row>
    <row r="3781" spans="1:4" s="83" customFormat="1" x14ac:dyDescent="0.2">
      <c r="A3781" s="22">
        <v>412900</v>
      </c>
      <c r="B3781" s="27" t="s">
        <v>526</v>
      </c>
      <c r="C3781" s="32">
        <v>4900</v>
      </c>
      <c r="D3781" s="32">
        <v>0</v>
      </c>
    </row>
    <row r="3782" spans="1:4" s="83" customFormat="1" x14ac:dyDescent="0.2">
      <c r="A3782" s="22">
        <v>412900</v>
      </c>
      <c r="B3782" s="27" t="s">
        <v>293</v>
      </c>
      <c r="C3782" s="32">
        <v>50000</v>
      </c>
      <c r="D3782" s="32">
        <v>0</v>
      </c>
    </row>
    <row r="3783" spans="1:4" s="83" customFormat="1" x14ac:dyDescent="0.2">
      <c r="A3783" s="22">
        <v>412900</v>
      </c>
      <c r="B3783" s="27" t="s">
        <v>311</v>
      </c>
      <c r="C3783" s="32">
        <v>5399.9999999999982</v>
      </c>
      <c r="D3783" s="32">
        <v>0</v>
      </c>
    </row>
    <row r="3784" spans="1:4" s="83" customFormat="1" x14ac:dyDescent="0.2">
      <c r="A3784" s="22">
        <v>412900</v>
      </c>
      <c r="B3784" s="27" t="s">
        <v>312</v>
      </c>
      <c r="C3784" s="32">
        <v>2600.0000000000005</v>
      </c>
      <c r="D3784" s="32">
        <v>0</v>
      </c>
    </row>
    <row r="3785" spans="1:4" s="83" customFormat="1" x14ac:dyDescent="0.2">
      <c r="A3785" s="22">
        <v>412900</v>
      </c>
      <c r="B3785" s="27" t="s">
        <v>313</v>
      </c>
      <c r="C3785" s="32">
        <v>9500</v>
      </c>
      <c r="D3785" s="32">
        <v>0</v>
      </c>
    </row>
    <row r="3786" spans="1:4" s="83" customFormat="1" x14ac:dyDescent="0.2">
      <c r="A3786" s="22">
        <v>412900</v>
      </c>
      <c r="B3786" s="27" t="s">
        <v>295</v>
      </c>
      <c r="C3786" s="32">
        <v>4000</v>
      </c>
      <c r="D3786" s="32">
        <v>0</v>
      </c>
    </row>
    <row r="3787" spans="1:4" s="77" customFormat="1" ht="40.5" x14ac:dyDescent="0.2">
      <c r="A3787" s="66">
        <v>418000</v>
      </c>
      <c r="B3787" s="21" t="s">
        <v>210</v>
      </c>
      <c r="C3787" s="19">
        <f>C3788</f>
        <v>5100</v>
      </c>
      <c r="D3787" s="19">
        <f>D3788</f>
        <v>0</v>
      </c>
    </row>
    <row r="3788" spans="1:4" s="83" customFormat="1" x14ac:dyDescent="0.2">
      <c r="A3788" s="30">
        <v>418400</v>
      </c>
      <c r="B3788" s="27" t="s">
        <v>147</v>
      </c>
      <c r="C3788" s="32">
        <v>5100</v>
      </c>
      <c r="D3788" s="32">
        <v>0</v>
      </c>
    </row>
    <row r="3789" spans="1:4" s="77" customFormat="1" x14ac:dyDescent="0.2">
      <c r="A3789" s="20">
        <v>510000</v>
      </c>
      <c r="B3789" s="25" t="s">
        <v>152</v>
      </c>
      <c r="C3789" s="19">
        <f>C3790+C3792+0</f>
        <v>3250000</v>
      </c>
      <c r="D3789" s="19">
        <f>D3790+D3792+0</f>
        <v>0</v>
      </c>
    </row>
    <row r="3790" spans="1:4" s="77" customFormat="1" x14ac:dyDescent="0.2">
      <c r="A3790" s="20">
        <v>511000</v>
      </c>
      <c r="B3790" s="25" t="s">
        <v>153</v>
      </c>
      <c r="C3790" s="19">
        <f>C3791</f>
        <v>100000</v>
      </c>
      <c r="D3790" s="19">
        <f>D3791</f>
        <v>0</v>
      </c>
    </row>
    <row r="3791" spans="1:4" s="83" customFormat="1" x14ac:dyDescent="0.2">
      <c r="A3791" s="22">
        <v>511300</v>
      </c>
      <c r="B3791" s="23" t="s">
        <v>156</v>
      </c>
      <c r="C3791" s="32">
        <v>100000</v>
      </c>
      <c r="D3791" s="32">
        <v>0</v>
      </c>
    </row>
    <row r="3792" spans="1:4" s="77" customFormat="1" x14ac:dyDescent="0.2">
      <c r="A3792" s="20">
        <v>516000</v>
      </c>
      <c r="B3792" s="25" t="s">
        <v>163</v>
      </c>
      <c r="C3792" s="19">
        <f>C3793</f>
        <v>3150000</v>
      </c>
      <c r="D3792" s="19">
        <f>D3793</f>
        <v>0</v>
      </c>
    </row>
    <row r="3793" spans="1:4" s="83" customFormat="1" x14ac:dyDescent="0.2">
      <c r="A3793" s="22">
        <v>516100</v>
      </c>
      <c r="B3793" s="23" t="s">
        <v>163</v>
      </c>
      <c r="C3793" s="32">
        <v>3150000</v>
      </c>
      <c r="D3793" s="32">
        <v>0</v>
      </c>
    </row>
    <row r="3794" spans="1:4" s="77" customFormat="1" x14ac:dyDescent="0.2">
      <c r="A3794" s="20">
        <v>630000</v>
      </c>
      <c r="B3794" s="25" t="s">
        <v>191</v>
      </c>
      <c r="C3794" s="19">
        <f t="shared" ref="C3794:C3795" si="546">C3795</f>
        <v>145000</v>
      </c>
      <c r="D3794" s="19">
        <f t="shared" ref="D3794:D3795" si="547">D3795</f>
        <v>0</v>
      </c>
    </row>
    <row r="3795" spans="1:4" s="77" customFormat="1" x14ac:dyDescent="0.2">
      <c r="A3795" s="20">
        <v>638000</v>
      </c>
      <c r="B3795" s="25" t="s">
        <v>126</v>
      </c>
      <c r="C3795" s="19">
        <f t="shared" si="546"/>
        <v>145000</v>
      </c>
      <c r="D3795" s="19">
        <f t="shared" si="547"/>
        <v>0</v>
      </c>
    </row>
    <row r="3796" spans="1:4" s="83" customFormat="1" x14ac:dyDescent="0.2">
      <c r="A3796" s="22">
        <v>638100</v>
      </c>
      <c r="B3796" s="23" t="s">
        <v>196</v>
      </c>
      <c r="C3796" s="32">
        <v>145000</v>
      </c>
      <c r="D3796" s="32">
        <v>0</v>
      </c>
    </row>
    <row r="3797" spans="1:4" s="78" customFormat="1" x14ac:dyDescent="0.2">
      <c r="A3797" s="37"/>
      <c r="B3797" s="38" t="s">
        <v>230</v>
      </c>
      <c r="C3797" s="39">
        <f>C3767+C3789+C3794</f>
        <v>10023100.000000004</v>
      </c>
      <c r="D3797" s="39">
        <f>D3767+D3789+D3794</f>
        <v>0</v>
      </c>
    </row>
    <row r="3798" spans="1:4" s="83" customFormat="1" x14ac:dyDescent="0.2">
      <c r="A3798" s="17"/>
      <c r="B3798" s="53"/>
      <c r="C3798" s="41"/>
      <c r="D3798" s="41"/>
    </row>
    <row r="3799" spans="1:4" s="83" customFormat="1" x14ac:dyDescent="0.2">
      <c r="A3799" s="17"/>
      <c r="B3799" s="53"/>
      <c r="C3799" s="41"/>
      <c r="D3799" s="41"/>
    </row>
    <row r="3800" spans="1:4" s="83" customFormat="1" x14ac:dyDescent="0.2">
      <c r="A3800" s="22" t="s">
        <v>684</v>
      </c>
      <c r="B3800" s="23"/>
      <c r="C3800" s="41"/>
      <c r="D3800" s="41"/>
    </row>
    <row r="3801" spans="1:4" s="83" customFormat="1" x14ac:dyDescent="0.2">
      <c r="A3801" s="22" t="s">
        <v>247</v>
      </c>
      <c r="B3801" s="23"/>
      <c r="C3801" s="41"/>
      <c r="D3801" s="41"/>
    </row>
    <row r="3802" spans="1:4" s="83" customFormat="1" x14ac:dyDescent="0.2">
      <c r="A3802" s="22" t="s">
        <v>392</v>
      </c>
      <c r="B3802" s="23"/>
      <c r="C3802" s="41"/>
      <c r="D3802" s="41"/>
    </row>
    <row r="3803" spans="1:4" s="83" customFormat="1" x14ac:dyDescent="0.2">
      <c r="A3803" s="22" t="s">
        <v>525</v>
      </c>
      <c r="B3803" s="23"/>
      <c r="C3803" s="41"/>
      <c r="D3803" s="41"/>
    </row>
    <row r="3804" spans="1:4" s="83" customFormat="1" x14ac:dyDescent="0.2">
      <c r="A3804" s="17"/>
      <c r="B3804" s="23"/>
      <c r="C3804" s="41"/>
      <c r="D3804" s="41"/>
    </row>
    <row r="3805" spans="1:4" s="77" customFormat="1" x14ac:dyDescent="0.2">
      <c r="A3805" s="20">
        <v>410000</v>
      </c>
      <c r="B3805" s="21" t="s">
        <v>87</v>
      </c>
      <c r="C3805" s="19">
        <f>C3806+C3811</f>
        <v>1427400</v>
      </c>
      <c r="D3805" s="19">
        <f>D3806+D3811</f>
        <v>0</v>
      </c>
    </row>
    <row r="3806" spans="1:4" s="77" customFormat="1" x14ac:dyDescent="0.2">
      <c r="A3806" s="20">
        <v>411000</v>
      </c>
      <c r="B3806" s="21" t="s">
        <v>201</v>
      </c>
      <c r="C3806" s="19">
        <f>SUM(C3807:C3810)</f>
        <v>982000</v>
      </c>
      <c r="D3806" s="19">
        <f>SUM(D3807:D3810)</f>
        <v>0</v>
      </c>
    </row>
    <row r="3807" spans="1:4" s="83" customFormat="1" x14ac:dyDescent="0.2">
      <c r="A3807" s="22">
        <v>411100</v>
      </c>
      <c r="B3807" s="23" t="s">
        <v>88</v>
      </c>
      <c r="C3807" s="32">
        <v>900000</v>
      </c>
      <c r="D3807" s="32">
        <v>0</v>
      </c>
    </row>
    <row r="3808" spans="1:4" s="83" customFormat="1" x14ac:dyDescent="0.2">
      <c r="A3808" s="22">
        <v>411200</v>
      </c>
      <c r="B3808" s="23" t="s">
        <v>214</v>
      </c>
      <c r="C3808" s="32">
        <v>27499.999999999996</v>
      </c>
      <c r="D3808" s="32">
        <v>0</v>
      </c>
    </row>
    <row r="3809" spans="1:4" s="83" customFormat="1" ht="40.5" x14ac:dyDescent="0.2">
      <c r="A3809" s="22">
        <v>411300</v>
      </c>
      <c r="B3809" s="23" t="s">
        <v>89</v>
      </c>
      <c r="C3809" s="32">
        <v>43000.000000000007</v>
      </c>
      <c r="D3809" s="32">
        <v>0</v>
      </c>
    </row>
    <row r="3810" spans="1:4" s="83" customFormat="1" x14ac:dyDescent="0.2">
      <c r="A3810" s="22">
        <v>411400</v>
      </c>
      <c r="B3810" s="23" t="s">
        <v>90</v>
      </c>
      <c r="C3810" s="32">
        <v>11500</v>
      </c>
      <c r="D3810" s="32">
        <v>0</v>
      </c>
    </row>
    <row r="3811" spans="1:4" s="77" customFormat="1" x14ac:dyDescent="0.2">
      <c r="A3811" s="20">
        <v>412000</v>
      </c>
      <c r="B3811" s="25" t="s">
        <v>206</v>
      </c>
      <c r="C3811" s="19">
        <f>SUM(C3812:C3823)</f>
        <v>445400</v>
      </c>
      <c r="D3811" s="19">
        <f>SUM(D3812:D3823)</f>
        <v>0</v>
      </c>
    </row>
    <row r="3812" spans="1:4" s="83" customFormat="1" x14ac:dyDescent="0.2">
      <c r="A3812" s="30">
        <v>412100</v>
      </c>
      <c r="B3812" s="23" t="s">
        <v>91</v>
      </c>
      <c r="C3812" s="32">
        <v>11500</v>
      </c>
      <c r="D3812" s="32">
        <v>0</v>
      </c>
    </row>
    <row r="3813" spans="1:4" s="83" customFormat="1" x14ac:dyDescent="0.2">
      <c r="A3813" s="22">
        <v>412200</v>
      </c>
      <c r="B3813" s="23" t="s">
        <v>215</v>
      </c>
      <c r="C3813" s="32">
        <v>46800</v>
      </c>
      <c r="D3813" s="32">
        <v>0</v>
      </c>
    </row>
    <row r="3814" spans="1:4" s="83" customFormat="1" x14ac:dyDescent="0.2">
      <c r="A3814" s="22">
        <v>412300</v>
      </c>
      <c r="B3814" s="23" t="s">
        <v>92</v>
      </c>
      <c r="C3814" s="32">
        <v>22000</v>
      </c>
      <c r="D3814" s="32">
        <v>0</v>
      </c>
    </row>
    <row r="3815" spans="1:4" s="83" customFormat="1" x14ac:dyDescent="0.2">
      <c r="A3815" s="22">
        <v>412400</v>
      </c>
      <c r="B3815" s="23" t="s">
        <v>93</v>
      </c>
      <c r="C3815" s="32">
        <v>300000</v>
      </c>
      <c r="D3815" s="32">
        <v>0</v>
      </c>
    </row>
    <row r="3816" spans="1:4" s="83" customFormat="1" x14ac:dyDescent="0.2">
      <c r="A3816" s="22">
        <v>412500</v>
      </c>
      <c r="B3816" s="23" t="s">
        <v>94</v>
      </c>
      <c r="C3816" s="32">
        <v>17000</v>
      </c>
      <c r="D3816" s="32">
        <v>0</v>
      </c>
    </row>
    <row r="3817" spans="1:4" s="83" customFormat="1" x14ac:dyDescent="0.2">
      <c r="A3817" s="22">
        <v>412600</v>
      </c>
      <c r="B3817" s="23" t="s">
        <v>216</v>
      </c>
      <c r="C3817" s="32">
        <v>8800</v>
      </c>
      <c r="D3817" s="32">
        <v>0</v>
      </c>
    </row>
    <row r="3818" spans="1:4" s="83" customFormat="1" x14ac:dyDescent="0.2">
      <c r="A3818" s="22">
        <v>412700</v>
      </c>
      <c r="B3818" s="23" t="s">
        <v>203</v>
      </c>
      <c r="C3818" s="32">
        <v>6800</v>
      </c>
      <c r="D3818" s="32">
        <v>0</v>
      </c>
    </row>
    <row r="3819" spans="1:4" s="83" customFormat="1" x14ac:dyDescent="0.2">
      <c r="A3819" s="22">
        <v>412900</v>
      </c>
      <c r="B3819" s="27" t="s">
        <v>526</v>
      </c>
      <c r="C3819" s="32">
        <v>2499.9999999999995</v>
      </c>
      <c r="D3819" s="32">
        <v>0</v>
      </c>
    </row>
    <row r="3820" spans="1:4" s="83" customFormat="1" x14ac:dyDescent="0.2">
      <c r="A3820" s="22">
        <v>412900</v>
      </c>
      <c r="B3820" s="27" t="s">
        <v>293</v>
      </c>
      <c r="C3820" s="32">
        <v>27000</v>
      </c>
      <c r="D3820" s="32">
        <v>0</v>
      </c>
    </row>
    <row r="3821" spans="1:4" s="83" customFormat="1" x14ac:dyDescent="0.2">
      <c r="A3821" s="22">
        <v>412900</v>
      </c>
      <c r="B3821" s="27" t="s">
        <v>311</v>
      </c>
      <c r="C3821" s="32">
        <v>1000</v>
      </c>
      <c r="D3821" s="32">
        <v>0</v>
      </c>
    </row>
    <row r="3822" spans="1:4" s="83" customFormat="1" x14ac:dyDescent="0.2">
      <c r="A3822" s="22">
        <v>412900</v>
      </c>
      <c r="B3822" s="27" t="s">
        <v>312</v>
      </c>
      <c r="C3822" s="32">
        <v>1500</v>
      </c>
      <c r="D3822" s="32">
        <v>0</v>
      </c>
    </row>
    <row r="3823" spans="1:4" s="83" customFormat="1" x14ac:dyDescent="0.2">
      <c r="A3823" s="22">
        <v>412900</v>
      </c>
      <c r="B3823" s="27" t="s">
        <v>295</v>
      </c>
      <c r="C3823" s="32">
        <v>500</v>
      </c>
      <c r="D3823" s="32">
        <v>0</v>
      </c>
    </row>
    <row r="3824" spans="1:4" s="77" customFormat="1" x14ac:dyDescent="0.2">
      <c r="A3824" s="20">
        <v>510000</v>
      </c>
      <c r="B3824" s="25" t="s">
        <v>152</v>
      </c>
      <c r="C3824" s="19">
        <f>C3825</f>
        <v>50000</v>
      </c>
      <c r="D3824" s="19">
        <f>D3825</f>
        <v>0</v>
      </c>
    </row>
    <row r="3825" spans="1:4" s="77" customFormat="1" x14ac:dyDescent="0.2">
      <c r="A3825" s="20">
        <v>511000</v>
      </c>
      <c r="B3825" s="25" t="s">
        <v>153</v>
      </c>
      <c r="C3825" s="19">
        <f>C3826+0</f>
        <v>50000</v>
      </c>
      <c r="D3825" s="19">
        <f>D3826+0</f>
        <v>0</v>
      </c>
    </row>
    <row r="3826" spans="1:4" s="83" customFormat="1" x14ac:dyDescent="0.2">
      <c r="A3826" s="22">
        <v>511300</v>
      </c>
      <c r="B3826" s="23" t="s">
        <v>156</v>
      </c>
      <c r="C3826" s="32">
        <v>50000</v>
      </c>
      <c r="D3826" s="32">
        <v>0</v>
      </c>
    </row>
    <row r="3827" spans="1:4" s="77" customFormat="1" x14ac:dyDescent="0.2">
      <c r="A3827" s="20">
        <v>630000</v>
      </c>
      <c r="B3827" s="25" t="s">
        <v>191</v>
      </c>
      <c r="C3827" s="19">
        <f t="shared" ref="C3827:C3828" si="548">C3828</f>
        <v>81000</v>
      </c>
      <c r="D3827" s="19">
        <f t="shared" ref="D3827:D3828" si="549">D3828</f>
        <v>0</v>
      </c>
    </row>
    <row r="3828" spans="1:4" s="77" customFormat="1" x14ac:dyDescent="0.2">
      <c r="A3828" s="20">
        <v>638000</v>
      </c>
      <c r="B3828" s="25" t="s">
        <v>126</v>
      </c>
      <c r="C3828" s="19">
        <f t="shared" si="548"/>
        <v>81000</v>
      </c>
      <c r="D3828" s="19">
        <f t="shared" si="549"/>
        <v>0</v>
      </c>
    </row>
    <row r="3829" spans="1:4" s="83" customFormat="1" x14ac:dyDescent="0.2">
      <c r="A3829" s="22">
        <v>638100</v>
      </c>
      <c r="B3829" s="23" t="s">
        <v>196</v>
      </c>
      <c r="C3829" s="32">
        <v>81000</v>
      </c>
      <c r="D3829" s="32">
        <v>0</v>
      </c>
    </row>
    <row r="3830" spans="1:4" s="78" customFormat="1" x14ac:dyDescent="0.2">
      <c r="A3830" s="37"/>
      <c r="B3830" s="38" t="s">
        <v>230</v>
      </c>
      <c r="C3830" s="39">
        <f>C3805+C3824+C3827</f>
        <v>1558400</v>
      </c>
      <c r="D3830" s="39">
        <f>D3805+D3824+D3827</f>
        <v>0</v>
      </c>
    </row>
    <row r="3831" spans="1:4" s="83" customFormat="1" x14ac:dyDescent="0.2">
      <c r="A3831" s="17"/>
      <c r="B3831" s="53"/>
      <c r="C3831" s="41"/>
      <c r="D3831" s="41"/>
    </row>
    <row r="3832" spans="1:4" s="83" customFormat="1" x14ac:dyDescent="0.2">
      <c r="A3832" s="17"/>
      <c r="B3832" s="53"/>
      <c r="C3832" s="41"/>
      <c r="D3832" s="41"/>
    </row>
    <row r="3833" spans="1:4" s="83" customFormat="1" x14ac:dyDescent="0.2">
      <c r="A3833" s="22" t="s">
        <v>685</v>
      </c>
      <c r="B3833" s="23"/>
      <c r="C3833" s="41"/>
      <c r="D3833" s="41"/>
    </row>
    <row r="3834" spans="1:4" s="83" customFormat="1" x14ac:dyDescent="0.2">
      <c r="A3834" s="22" t="s">
        <v>247</v>
      </c>
      <c r="B3834" s="23"/>
      <c r="C3834" s="41"/>
      <c r="D3834" s="41"/>
    </row>
    <row r="3835" spans="1:4" s="83" customFormat="1" x14ac:dyDescent="0.2">
      <c r="A3835" s="22" t="s">
        <v>394</v>
      </c>
      <c r="B3835" s="23"/>
      <c r="C3835" s="41"/>
      <c r="D3835" s="41"/>
    </row>
    <row r="3836" spans="1:4" s="83" customFormat="1" x14ac:dyDescent="0.2">
      <c r="A3836" s="22" t="s">
        <v>525</v>
      </c>
      <c r="B3836" s="23"/>
      <c r="C3836" s="41"/>
      <c r="D3836" s="41"/>
    </row>
    <row r="3837" spans="1:4" s="83" customFormat="1" x14ac:dyDescent="0.2">
      <c r="A3837" s="17"/>
      <c r="B3837" s="23"/>
      <c r="C3837" s="41"/>
      <c r="D3837" s="41"/>
    </row>
    <row r="3838" spans="1:4" s="77" customFormat="1" x14ac:dyDescent="0.2">
      <c r="A3838" s="20">
        <v>410000</v>
      </c>
      <c r="B3838" s="21" t="s">
        <v>87</v>
      </c>
      <c r="C3838" s="19">
        <f>C3839+C3844+C3859+C3857+0</f>
        <v>3176200</v>
      </c>
      <c r="D3838" s="19">
        <f>D3839+D3844+D3859+D3857+0</f>
        <v>0</v>
      </c>
    </row>
    <row r="3839" spans="1:4" s="77" customFormat="1" x14ac:dyDescent="0.2">
      <c r="A3839" s="20">
        <v>411000</v>
      </c>
      <c r="B3839" s="21" t="s">
        <v>201</v>
      </c>
      <c r="C3839" s="19">
        <f>SUM(C3840:C3843)</f>
        <v>2707500</v>
      </c>
      <c r="D3839" s="19">
        <f>SUM(D3840:D3843)</f>
        <v>0</v>
      </c>
    </row>
    <row r="3840" spans="1:4" s="83" customFormat="1" x14ac:dyDescent="0.2">
      <c r="A3840" s="22">
        <v>411100</v>
      </c>
      <c r="B3840" s="23" t="s">
        <v>88</v>
      </c>
      <c r="C3840" s="32">
        <v>2480000</v>
      </c>
      <c r="D3840" s="32">
        <v>0</v>
      </c>
    </row>
    <row r="3841" spans="1:4" s="83" customFormat="1" x14ac:dyDescent="0.2">
      <c r="A3841" s="22">
        <v>411200</v>
      </c>
      <c r="B3841" s="23" t="s">
        <v>214</v>
      </c>
      <c r="C3841" s="32">
        <v>59000</v>
      </c>
      <c r="D3841" s="32">
        <v>0</v>
      </c>
    </row>
    <row r="3842" spans="1:4" s="83" customFormat="1" ht="40.5" x14ac:dyDescent="0.2">
      <c r="A3842" s="22">
        <v>411300</v>
      </c>
      <c r="B3842" s="23" t="s">
        <v>89</v>
      </c>
      <c r="C3842" s="32">
        <v>138000.00000000003</v>
      </c>
      <c r="D3842" s="32">
        <v>0</v>
      </c>
    </row>
    <row r="3843" spans="1:4" s="83" customFormat="1" x14ac:dyDescent="0.2">
      <c r="A3843" s="22">
        <v>411400</v>
      </c>
      <c r="B3843" s="23" t="s">
        <v>90</v>
      </c>
      <c r="C3843" s="32">
        <v>30500</v>
      </c>
      <c r="D3843" s="32">
        <v>0</v>
      </c>
    </row>
    <row r="3844" spans="1:4" s="77" customFormat="1" x14ac:dyDescent="0.2">
      <c r="A3844" s="20">
        <v>412000</v>
      </c>
      <c r="B3844" s="25" t="s">
        <v>206</v>
      </c>
      <c r="C3844" s="19">
        <f>SUM(C3845:C3856)</f>
        <v>455700</v>
      </c>
      <c r="D3844" s="19">
        <f>SUM(D3845:D3856)</f>
        <v>0</v>
      </c>
    </row>
    <row r="3845" spans="1:4" s="83" customFormat="1" x14ac:dyDescent="0.2">
      <c r="A3845" s="30">
        <v>412100</v>
      </c>
      <c r="B3845" s="23" t="s">
        <v>91</v>
      </c>
      <c r="C3845" s="32">
        <v>5500</v>
      </c>
      <c r="D3845" s="32">
        <v>0</v>
      </c>
    </row>
    <row r="3846" spans="1:4" s="83" customFormat="1" x14ac:dyDescent="0.2">
      <c r="A3846" s="22">
        <v>412200</v>
      </c>
      <c r="B3846" s="23" t="s">
        <v>215</v>
      </c>
      <c r="C3846" s="32">
        <v>78000</v>
      </c>
      <c r="D3846" s="32">
        <v>0</v>
      </c>
    </row>
    <row r="3847" spans="1:4" s="83" customFormat="1" x14ac:dyDescent="0.2">
      <c r="A3847" s="22">
        <v>412300</v>
      </c>
      <c r="B3847" s="23" t="s">
        <v>92</v>
      </c>
      <c r="C3847" s="32">
        <v>56500</v>
      </c>
      <c r="D3847" s="32">
        <v>0</v>
      </c>
    </row>
    <row r="3848" spans="1:4" s="83" customFormat="1" x14ac:dyDescent="0.2">
      <c r="A3848" s="22">
        <v>412500</v>
      </c>
      <c r="B3848" s="23" t="s">
        <v>94</v>
      </c>
      <c r="C3848" s="32">
        <v>33700</v>
      </c>
      <c r="D3848" s="32">
        <v>0</v>
      </c>
    </row>
    <row r="3849" spans="1:4" s="83" customFormat="1" x14ac:dyDescent="0.2">
      <c r="A3849" s="22">
        <v>412600</v>
      </c>
      <c r="B3849" s="23" t="s">
        <v>216</v>
      </c>
      <c r="C3849" s="32">
        <v>21000</v>
      </c>
      <c r="D3849" s="32">
        <v>0</v>
      </c>
    </row>
    <row r="3850" spans="1:4" s="83" customFormat="1" x14ac:dyDescent="0.2">
      <c r="A3850" s="22">
        <v>412700</v>
      </c>
      <c r="B3850" s="23" t="s">
        <v>203</v>
      </c>
      <c r="C3850" s="32">
        <v>183000</v>
      </c>
      <c r="D3850" s="32">
        <v>0</v>
      </c>
    </row>
    <row r="3851" spans="1:4" s="83" customFormat="1" x14ac:dyDescent="0.2">
      <c r="A3851" s="22">
        <v>412900</v>
      </c>
      <c r="B3851" s="27" t="s">
        <v>526</v>
      </c>
      <c r="C3851" s="32">
        <v>17000</v>
      </c>
      <c r="D3851" s="32">
        <v>0</v>
      </c>
    </row>
    <row r="3852" spans="1:4" s="83" customFormat="1" x14ac:dyDescent="0.2">
      <c r="A3852" s="22">
        <v>412900</v>
      </c>
      <c r="B3852" s="27" t="s">
        <v>293</v>
      </c>
      <c r="C3852" s="32">
        <v>39999.999999999993</v>
      </c>
      <c r="D3852" s="32">
        <v>0</v>
      </c>
    </row>
    <row r="3853" spans="1:4" s="83" customFormat="1" x14ac:dyDescent="0.2">
      <c r="A3853" s="22">
        <v>412900</v>
      </c>
      <c r="B3853" s="27" t="s">
        <v>311</v>
      </c>
      <c r="C3853" s="32">
        <v>2499.9999999999995</v>
      </c>
      <c r="D3853" s="32">
        <v>0</v>
      </c>
    </row>
    <row r="3854" spans="1:4" s="83" customFormat="1" x14ac:dyDescent="0.2">
      <c r="A3854" s="22">
        <v>412900</v>
      </c>
      <c r="B3854" s="27" t="s">
        <v>312</v>
      </c>
      <c r="C3854" s="32">
        <v>8000</v>
      </c>
      <c r="D3854" s="32">
        <v>0</v>
      </c>
    </row>
    <row r="3855" spans="1:4" s="83" customFormat="1" x14ac:dyDescent="0.2">
      <c r="A3855" s="22">
        <v>412900</v>
      </c>
      <c r="B3855" s="27" t="s">
        <v>313</v>
      </c>
      <c r="C3855" s="32">
        <v>4999.9999999999991</v>
      </c>
      <c r="D3855" s="32">
        <v>0</v>
      </c>
    </row>
    <row r="3856" spans="1:4" s="83" customFormat="1" x14ac:dyDescent="0.2">
      <c r="A3856" s="22">
        <v>412900</v>
      </c>
      <c r="B3856" s="27" t="s">
        <v>295</v>
      </c>
      <c r="C3856" s="32">
        <v>5500</v>
      </c>
      <c r="D3856" s="32">
        <v>0</v>
      </c>
    </row>
    <row r="3857" spans="1:4" s="77" customFormat="1" x14ac:dyDescent="0.2">
      <c r="A3857" s="20">
        <v>415000</v>
      </c>
      <c r="B3857" s="54" t="s">
        <v>50</v>
      </c>
      <c r="C3857" s="19">
        <f>C3858</f>
        <v>0</v>
      </c>
      <c r="D3857" s="19">
        <f>D3858</f>
        <v>0</v>
      </c>
    </row>
    <row r="3858" spans="1:4" s="83" customFormat="1" x14ac:dyDescent="0.2">
      <c r="A3858" s="22">
        <v>415200</v>
      </c>
      <c r="B3858" s="23" t="s">
        <v>66</v>
      </c>
      <c r="C3858" s="32">
        <v>0</v>
      </c>
      <c r="D3858" s="32">
        <v>0</v>
      </c>
    </row>
    <row r="3859" spans="1:4" s="77" customFormat="1" ht="40.5" x14ac:dyDescent="0.2">
      <c r="A3859" s="20">
        <v>418000</v>
      </c>
      <c r="B3859" s="25" t="s">
        <v>210</v>
      </c>
      <c r="C3859" s="19">
        <f>C3860</f>
        <v>13000</v>
      </c>
      <c r="D3859" s="19">
        <f>D3860</f>
        <v>0</v>
      </c>
    </row>
    <row r="3860" spans="1:4" s="83" customFormat="1" x14ac:dyDescent="0.2">
      <c r="A3860" s="22">
        <v>418400</v>
      </c>
      <c r="B3860" s="23" t="s">
        <v>147</v>
      </c>
      <c r="C3860" s="32">
        <v>13000</v>
      </c>
      <c r="D3860" s="32">
        <v>0</v>
      </c>
    </row>
    <row r="3861" spans="1:4" s="77" customFormat="1" x14ac:dyDescent="0.2">
      <c r="A3861" s="20">
        <v>480000</v>
      </c>
      <c r="B3861" s="25" t="s">
        <v>148</v>
      </c>
      <c r="C3861" s="19">
        <f t="shared" ref="C3861:C3862" si="550">C3862</f>
        <v>1000</v>
      </c>
      <c r="D3861" s="19">
        <f t="shared" ref="D3861:D3862" si="551">D3862</f>
        <v>0</v>
      </c>
    </row>
    <row r="3862" spans="1:4" s="77" customFormat="1" x14ac:dyDescent="0.2">
      <c r="A3862" s="20">
        <v>488000</v>
      </c>
      <c r="B3862" s="25" t="s">
        <v>103</v>
      </c>
      <c r="C3862" s="19">
        <f t="shared" si="550"/>
        <v>1000</v>
      </c>
      <c r="D3862" s="19">
        <f t="shared" si="551"/>
        <v>0</v>
      </c>
    </row>
    <row r="3863" spans="1:4" s="83" customFormat="1" x14ac:dyDescent="0.2">
      <c r="A3863" s="22">
        <v>488100</v>
      </c>
      <c r="B3863" s="23" t="s">
        <v>103</v>
      </c>
      <c r="C3863" s="32">
        <v>1000</v>
      </c>
      <c r="D3863" s="32">
        <v>0</v>
      </c>
    </row>
    <row r="3864" spans="1:4" s="77" customFormat="1" x14ac:dyDescent="0.2">
      <c r="A3864" s="20">
        <v>510000</v>
      </c>
      <c r="B3864" s="25" t="s">
        <v>152</v>
      </c>
      <c r="C3864" s="19">
        <f>C3865+C3867+C3869</f>
        <v>379000</v>
      </c>
      <c r="D3864" s="19">
        <f>D3865+D3867+D3869</f>
        <v>0</v>
      </c>
    </row>
    <row r="3865" spans="1:4" s="77" customFormat="1" x14ac:dyDescent="0.2">
      <c r="A3865" s="20">
        <v>511000</v>
      </c>
      <c r="B3865" s="25" t="s">
        <v>153</v>
      </c>
      <c r="C3865" s="19">
        <f>C3866+0</f>
        <v>159000</v>
      </c>
      <c r="D3865" s="19">
        <f>D3866+0</f>
        <v>0</v>
      </c>
    </row>
    <row r="3866" spans="1:4" s="83" customFormat="1" x14ac:dyDescent="0.2">
      <c r="A3866" s="22">
        <v>511300</v>
      </c>
      <c r="B3866" s="23" t="s">
        <v>156</v>
      </c>
      <c r="C3866" s="32">
        <v>159000</v>
      </c>
      <c r="D3866" s="32">
        <v>0</v>
      </c>
    </row>
    <row r="3867" spans="1:4" s="77" customFormat="1" x14ac:dyDescent="0.2">
      <c r="A3867" s="20">
        <v>516000</v>
      </c>
      <c r="B3867" s="25" t="s">
        <v>163</v>
      </c>
      <c r="C3867" s="19">
        <f>C3868</f>
        <v>179000</v>
      </c>
      <c r="D3867" s="19">
        <f>D3868</f>
        <v>0</v>
      </c>
    </row>
    <row r="3868" spans="1:4" s="83" customFormat="1" x14ac:dyDescent="0.2">
      <c r="A3868" s="22">
        <v>516100</v>
      </c>
      <c r="B3868" s="23" t="s">
        <v>163</v>
      </c>
      <c r="C3868" s="32">
        <v>179000</v>
      </c>
      <c r="D3868" s="32">
        <v>0</v>
      </c>
    </row>
    <row r="3869" spans="1:4" s="77" customFormat="1" x14ac:dyDescent="0.2">
      <c r="A3869" s="35">
        <v>518000</v>
      </c>
      <c r="B3869" s="25" t="s">
        <v>164</v>
      </c>
      <c r="C3869" s="19">
        <f>C3870</f>
        <v>41000</v>
      </c>
      <c r="D3869" s="19">
        <f>D3870</f>
        <v>0</v>
      </c>
    </row>
    <row r="3870" spans="1:4" s="83" customFormat="1" x14ac:dyDescent="0.2">
      <c r="A3870" s="26">
        <v>518100</v>
      </c>
      <c r="B3870" s="23" t="s">
        <v>164</v>
      </c>
      <c r="C3870" s="32">
        <v>41000</v>
      </c>
      <c r="D3870" s="32">
        <v>0</v>
      </c>
    </row>
    <row r="3871" spans="1:4" s="77" customFormat="1" x14ac:dyDescent="0.2">
      <c r="A3871" s="20">
        <v>630000</v>
      </c>
      <c r="B3871" s="25" t="s">
        <v>191</v>
      </c>
      <c r="C3871" s="19">
        <f>C3874+C3872</f>
        <v>187000</v>
      </c>
      <c r="D3871" s="19">
        <f>D3874+D3872</f>
        <v>0</v>
      </c>
    </row>
    <row r="3872" spans="1:4" s="77" customFormat="1" x14ac:dyDescent="0.2">
      <c r="A3872" s="20">
        <v>631000</v>
      </c>
      <c r="B3872" s="25" t="s">
        <v>125</v>
      </c>
      <c r="C3872" s="19">
        <f>C3873</f>
        <v>1999.9999999999995</v>
      </c>
      <c r="D3872" s="19">
        <f>D3873</f>
        <v>0</v>
      </c>
    </row>
    <row r="3873" spans="1:4" s="83" customFormat="1" x14ac:dyDescent="0.2">
      <c r="A3873" s="22">
        <v>631900</v>
      </c>
      <c r="B3873" s="23" t="s">
        <v>331</v>
      </c>
      <c r="C3873" s="32">
        <v>1999.9999999999995</v>
      </c>
      <c r="D3873" s="32">
        <v>0</v>
      </c>
    </row>
    <row r="3874" spans="1:4" s="77" customFormat="1" x14ac:dyDescent="0.2">
      <c r="A3874" s="20">
        <v>638000</v>
      </c>
      <c r="B3874" s="25" t="s">
        <v>126</v>
      </c>
      <c r="C3874" s="19">
        <f>C3875</f>
        <v>185000</v>
      </c>
      <c r="D3874" s="19">
        <f>D3875</f>
        <v>0</v>
      </c>
    </row>
    <row r="3875" spans="1:4" s="83" customFormat="1" x14ac:dyDescent="0.2">
      <c r="A3875" s="22">
        <v>638100</v>
      </c>
      <c r="B3875" s="23" t="s">
        <v>196</v>
      </c>
      <c r="C3875" s="32">
        <v>185000</v>
      </c>
      <c r="D3875" s="32">
        <v>0</v>
      </c>
    </row>
    <row r="3876" spans="1:4" s="83" customFormat="1" x14ac:dyDescent="0.2">
      <c r="A3876" s="63"/>
      <c r="B3876" s="57" t="s">
        <v>230</v>
      </c>
      <c r="C3876" s="61">
        <f>C3838+C3864+C3871+C3861</f>
        <v>3743200</v>
      </c>
      <c r="D3876" s="61">
        <f>D3838+D3864+D3871+D3861</f>
        <v>0</v>
      </c>
    </row>
    <row r="3877" spans="1:4" s="83" customFormat="1" x14ac:dyDescent="0.2">
      <c r="A3877" s="17"/>
      <c r="B3877" s="53"/>
      <c r="C3877" s="41"/>
      <c r="D3877" s="41"/>
    </row>
    <row r="3878" spans="1:4" s="83" customFormat="1" x14ac:dyDescent="0.2">
      <c r="A3878" s="17"/>
      <c r="B3878" s="53"/>
      <c r="C3878" s="41"/>
      <c r="D3878" s="41"/>
    </row>
    <row r="3879" spans="1:4" s="83" customFormat="1" x14ac:dyDescent="0.2">
      <c r="A3879" s="22" t="s">
        <v>686</v>
      </c>
      <c r="B3879" s="23"/>
      <c r="C3879" s="41"/>
      <c r="D3879" s="41"/>
    </row>
    <row r="3880" spans="1:4" s="83" customFormat="1" x14ac:dyDescent="0.2">
      <c r="A3880" s="22" t="s">
        <v>247</v>
      </c>
      <c r="B3880" s="23"/>
      <c r="C3880" s="41"/>
      <c r="D3880" s="41"/>
    </row>
    <row r="3881" spans="1:4" s="83" customFormat="1" x14ac:dyDescent="0.2">
      <c r="A3881" s="22" t="s">
        <v>395</v>
      </c>
      <c r="B3881" s="23"/>
      <c r="C3881" s="41"/>
      <c r="D3881" s="41"/>
    </row>
    <row r="3882" spans="1:4" s="83" customFormat="1" x14ac:dyDescent="0.2">
      <c r="A3882" s="22" t="s">
        <v>525</v>
      </c>
      <c r="B3882" s="23"/>
      <c r="C3882" s="41"/>
      <c r="D3882" s="41"/>
    </row>
    <row r="3883" spans="1:4" s="83" customFormat="1" x14ac:dyDescent="0.2">
      <c r="A3883" s="17"/>
      <c r="B3883" s="23"/>
      <c r="C3883" s="41"/>
      <c r="D3883" s="41"/>
    </row>
    <row r="3884" spans="1:4" s="77" customFormat="1" x14ac:dyDescent="0.2">
      <c r="A3884" s="20">
        <v>410000</v>
      </c>
      <c r="B3884" s="21" t="s">
        <v>87</v>
      </c>
      <c r="C3884" s="19">
        <f>C3885+C3890+C3903</f>
        <v>6799300</v>
      </c>
      <c r="D3884" s="19">
        <f>D3885+D3890+D3903</f>
        <v>0</v>
      </c>
    </row>
    <row r="3885" spans="1:4" s="77" customFormat="1" x14ac:dyDescent="0.2">
      <c r="A3885" s="20">
        <v>411000</v>
      </c>
      <c r="B3885" s="21" t="s">
        <v>201</v>
      </c>
      <c r="C3885" s="19">
        <f>SUM(C3886:C3889)</f>
        <v>6015200</v>
      </c>
      <c r="D3885" s="19">
        <f>SUM(D3886:D3889)</f>
        <v>0</v>
      </c>
    </row>
    <row r="3886" spans="1:4" s="83" customFormat="1" x14ac:dyDescent="0.2">
      <c r="A3886" s="22">
        <v>411100</v>
      </c>
      <c r="B3886" s="23" t="s">
        <v>88</v>
      </c>
      <c r="C3886" s="32">
        <v>5751100</v>
      </c>
      <c r="D3886" s="32">
        <v>0</v>
      </c>
    </row>
    <row r="3887" spans="1:4" s="83" customFormat="1" x14ac:dyDescent="0.2">
      <c r="A3887" s="22">
        <v>411200</v>
      </c>
      <c r="B3887" s="23" t="s">
        <v>214</v>
      </c>
      <c r="C3887" s="32">
        <v>74100</v>
      </c>
      <c r="D3887" s="32">
        <v>0</v>
      </c>
    </row>
    <row r="3888" spans="1:4" s="83" customFormat="1" ht="40.5" x14ac:dyDescent="0.2">
      <c r="A3888" s="30">
        <v>411300</v>
      </c>
      <c r="B3888" s="23" t="s">
        <v>89</v>
      </c>
      <c r="C3888" s="32">
        <v>150000</v>
      </c>
      <c r="D3888" s="32">
        <v>0</v>
      </c>
    </row>
    <row r="3889" spans="1:4" s="83" customFormat="1" x14ac:dyDescent="0.2">
      <c r="A3889" s="22">
        <v>411400</v>
      </c>
      <c r="B3889" s="23" t="s">
        <v>90</v>
      </c>
      <c r="C3889" s="32">
        <v>39999.999999999993</v>
      </c>
      <c r="D3889" s="32">
        <v>0</v>
      </c>
    </row>
    <row r="3890" spans="1:4" s="77" customFormat="1" x14ac:dyDescent="0.2">
      <c r="A3890" s="20">
        <v>412000</v>
      </c>
      <c r="B3890" s="25" t="s">
        <v>206</v>
      </c>
      <c r="C3890" s="19">
        <f>SUM(C3891:C3902)</f>
        <v>782100</v>
      </c>
      <c r="D3890" s="19">
        <f>SUM(D3891:D3902)</f>
        <v>0</v>
      </c>
    </row>
    <row r="3891" spans="1:4" s="83" customFormat="1" x14ac:dyDescent="0.2">
      <c r="A3891" s="22">
        <v>412200</v>
      </c>
      <c r="B3891" s="23" t="s">
        <v>215</v>
      </c>
      <c r="C3891" s="32">
        <v>301400</v>
      </c>
      <c r="D3891" s="32">
        <v>0</v>
      </c>
    </row>
    <row r="3892" spans="1:4" s="83" customFormat="1" x14ac:dyDescent="0.2">
      <c r="A3892" s="22">
        <v>412300</v>
      </c>
      <c r="B3892" s="23" t="s">
        <v>92</v>
      </c>
      <c r="C3892" s="32">
        <v>51500</v>
      </c>
      <c r="D3892" s="32">
        <v>0</v>
      </c>
    </row>
    <row r="3893" spans="1:4" s="83" customFormat="1" x14ac:dyDescent="0.2">
      <c r="A3893" s="22">
        <v>412400</v>
      </c>
      <c r="B3893" s="23" t="s">
        <v>93</v>
      </c>
      <c r="C3893" s="32">
        <v>150500</v>
      </c>
      <c r="D3893" s="32">
        <v>0</v>
      </c>
    </row>
    <row r="3894" spans="1:4" s="83" customFormat="1" x14ac:dyDescent="0.2">
      <c r="A3894" s="22">
        <v>412500</v>
      </c>
      <c r="B3894" s="23" t="s">
        <v>94</v>
      </c>
      <c r="C3894" s="32">
        <v>22400</v>
      </c>
      <c r="D3894" s="32">
        <v>0</v>
      </c>
    </row>
    <row r="3895" spans="1:4" s="83" customFormat="1" x14ac:dyDescent="0.2">
      <c r="A3895" s="22">
        <v>412600</v>
      </c>
      <c r="B3895" s="23" t="s">
        <v>216</v>
      </c>
      <c r="C3895" s="32">
        <v>48100</v>
      </c>
      <c r="D3895" s="32">
        <v>0</v>
      </c>
    </row>
    <row r="3896" spans="1:4" s="83" customFormat="1" x14ac:dyDescent="0.2">
      <c r="A3896" s="22">
        <v>412700</v>
      </c>
      <c r="B3896" s="23" t="s">
        <v>203</v>
      </c>
      <c r="C3896" s="32">
        <v>27000</v>
      </c>
      <c r="D3896" s="32">
        <v>0</v>
      </c>
    </row>
    <row r="3897" spans="1:4" s="83" customFormat="1" x14ac:dyDescent="0.2">
      <c r="A3897" s="22">
        <v>412800</v>
      </c>
      <c r="B3897" s="23" t="s">
        <v>217</v>
      </c>
      <c r="C3897" s="32">
        <v>10500</v>
      </c>
      <c r="D3897" s="32">
        <v>0</v>
      </c>
    </row>
    <row r="3898" spans="1:4" s="83" customFormat="1" x14ac:dyDescent="0.2">
      <c r="A3898" s="22">
        <v>412900</v>
      </c>
      <c r="B3898" s="27" t="s">
        <v>526</v>
      </c>
      <c r="C3898" s="32">
        <v>16000</v>
      </c>
      <c r="D3898" s="32">
        <v>0</v>
      </c>
    </row>
    <row r="3899" spans="1:4" s="83" customFormat="1" x14ac:dyDescent="0.2">
      <c r="A3899" s="22">
        <v>412900</v>
      </c>
      <c r="B3899" s="27" t="s">
        <v>293</v>
      </c>
      <c r="C3899" s="32">
        <v>79999.999999999985</v>
      </c>
      <c r="D3899" s="32">
        <v>0</v>
      </c>
    </row>
    <row r="3900" spans="1:4" s="83" customFormat="1" x14ac:dyDescent="0.2">
      <c r="A3900" s="22">
        <v>412900</v>
      </c>
      <c r="B3900" s="27" t="s">
        <v>311</v>
      </c>
      <c r="C3900" s="32">
        <v>2000</v>
      </c>
      <c r="D3900" s="32">
        <v>0</v>
      </c>
    </row>
    <row r="3901" spans="1:4" s="83" customFormat="1" x14ac:dyDescent="0.2">
      <c r="A3901" s="22">
        <v>412900</v>
      </c>
      <c r="B3901" s="27" t="s">
        <v>312</v>
      </c>
      <c r="C3901" s="32">
        <v>4300</v>
      </c>
      <c r="D3901" s="32">
        <v>0</v>
      </c>
    </row>
    <row r="3902" spans="1:4" s="83" customFormat="1" x14ac:dyDescent="0.2">
      <c r="A3902" s="22">
        <v>412900</v>
      </c>
      <c r="B3902" s="27" t="s">
        <v>295</v>
      </c>
      <c r="C3902" s="32">
        <v>68400</v>
      </c>
      <c r="D3902" s="32">
        <v>0</v>
      </c>
    </row>
    <row r="3903" spans="1:4" s="77" customFormat="1" x14ac:dyDescent="0.2">
      <c r="A3903" s="20">
        <v>419000</v>
      </c>
      <c r="B3903" s="25" t="s">
        <v>211</v>
      </c>
      <c r="C3903" s="19">
        <f>C3904</f>
        <v>2000</v>
      </c>
      <c r="D3903" s="19">
        <f>D3904</f>
        <v>0</v>
      </c>
    </row>
    <row r="3904" spans="1:4" s="83" customFormat="1" x14ac:dyDescent="0.2">
      <c r="A3904" s="30">
        <v>419100</v>
      </c>
      <c r="B3904" s="23" t="s">
        <v>211</v>
      </c>
      <c r="C3904" s="32">
        <v>2000</v>
      </c>
      <c r="D3904" s="32">
        <v>0</v>
      </c>
    </row>
    <row r="3905" spans="1:4" s="77" customFormat="1" x14ac:dyDescent="0.2">
      <c r="A3905" s="20">
        <v>510000</v>
      </c>
      <c r="B3905" s="25" t="s">
        <v>152</v>
      </c>
      <c r="C3905" s="19">
        <f>C3906+C3909</f>
        <v>363500</v>
      </c>
      <c r="D3905" s="19">
        <f>D3906+D3909</f>
        <v>0</v>
      </c>
    </row>
    <row r="3906" spans="1:4" s="77" customFormat="1" x14ac:dyDescent="0.2">
      <c r="A3906" s="20">
        <v>511000</v>
      </c>
      <c r="B3906" s="25" t="s">
        <v>153</v>
      </c>
      <c r="C3906" s="19">
        <f>C3907+C3908+0</f>
        <v>15800</v>
      </c>
      <c r="D3906" s="19">
        <f>D3907+D3908+0</f>
        <v>0</v>
      </c>
    </row>
    <row r="3907" spans="1:4" s="83" customFormat="1" x14ac:dyDescent="0.2">
      <c r="A3907" s="22">
        <v>511300</v>
      </c>
      <c r="B3907" s="23" t="s">
        <v>156</v>
      </c>
      <c r="C3907" s="32">
        <v>12300</v>
      </c>
      <c r="D3907" s="32">
        <v>0</v>
      </c>
    </row>
    <row r="3908" spans="1:4" s="83" customFormat="1" x14ac:dyDescent="0.2">
      <c r="A3908" s="22">
        <v>511400</v>
      </c>
      <c r="B3908" s="23" t="s">
        <v>157</v>
      </c>
      <c r="C3908" s="32">
        <v>3500</v>
      </c>
      <c r="D3908" s="32">
        <v>0</v>
      </c>
    </row>
    <row r="3909" spans="1:4" s="77" customFormat="1" x14ac:dyDescent="0.2">
      <c r="A3909" s="20">
        <v>516000</v>
      </c>
      <c r="B3909" s="25" t="s">
        <v>163</v>
      </c>
      <c r="C3909" s="19">
        <f>C3910</f>
        <v>347700</v>
      </c>
      <c r="D3909" s="19">
        <f>D3910</f>
        <v>0</v>
      </c>
    </row>
    <row r="3910" spans="1:4" s="83" customFormat="1" x14ac:dyDescent="0.2">
      <c r="A3910" s="22">
        <v>516100</v>
      </c>
      <c r="B3910" s="23" t="s">
        <v>163</v>
      </c>
      <c r="C3910" s="32">
        <v>347700</v>
      </c>
      <c r="D3910" s="32">
        <v>0</v>
      </c>
    </row>
    <row r="3911" spans="1:4" s="83" customFormat="1" x14ac:dyDescent="0.2">
      <c r="A3911" s="20">
        <v>630000</v>
      </c>
      <c r="B3911" s="25" t="s">
        <v>191</v>
      </c>
      <c r="C3911" s="19">
        <f>0+C3912</f>
        <v>183000</v>
      </c>
      <c r="D3911" s="19">
        <f>0+D3912</f>
        <v>0</v>
      </c>
    </row>
    <row r="3912" spans="1:4" s="77" customFormat="1" x14ac:dyDescent="0.2">
      <c r="A3912" s="20">
        <v>638000</v>
      </c>
      <c r="B3912" s="25" t="s">
        <v>126</v>
      </c>
      <c r="C3912" s="19">
        <f>C3913</f>
        <v>183000</v>
      </c>
      <c r="D3912" s="19">
        <f>D3913</f>
        <v>0</v>
      </c>
    </row>
    <row r="3913" spans="1:4" s="83" customFormat="1" x14ac:dyDescent="0.2">
      <c r="A3913" s="22">
        <v>638100</v>
      </c>
      <c r="B3913" s="23" t="s">
        <v>196</v>
      </c>
      <c r="C3913" s="32">
        <v>183000</v>
      </c>
      <c r="D3913" s="32">
        <v>0</v>
      </c>
    </row>
    <row r="3914" spans="1:4" s="79" customFormat="1" x14ac:dyDescent="0.2">
      <c r="A3914" s="37"/>
      <c r="B3914" s="38" t="s">
        <v>230</v>
      </c>
      <c r="C3914" s="39">
        <f>C3884+C3905+C3911</f>
        <v>7345800</v>
      </c>
      <c r="D3914" s="39">
        <f>D3884+D3905+D3911</f>
        <v>0</v>
      </c>
    </row>
    <row r="3915" spans="1:4" s="83" customFormat="1" x14ac:dyDescent="0.2">
      <c r="A3915" s="17"/>
      <c r="B3915" s="53"/>
      <c r="C3915" s="41"/>
      <c r="D3915" s="41"/>
    </row>
    <row r="3916" spans="1:4" s="83" customFormat="1" x14ac:dyDescent="0.2">
      <c r="A3916" s="17"/>
      <c r="B3916" s="53"/>
      <c r="C3916" s="41"/>
      <c r="D3916" s="41"/>
    </row>
    <row r="3917" spans="1:4" s="4" customFormat="1" x14ac:dyDescent="0.2">
      <c r="A3917" s="22" t="s">
        <v>687</v>
      </c>
      <c r="B3917" s="25"/>
      <c r="C3917" s="24"/>
      <c r="D3917" s="24"/>
    </row>
    <row r="3918" spans="1:4" s="4" customFormat="1" x14ac:dyDescent="0.2">
      <c r="A3918" s="22" t="s">
        <v>248</v>
      </c>
      <c r="B3918" s="25"/>
      <c r="C3918" s="24"/>
      <c r="D3918" s="24"/>
    </row>
    <row r="3919" spans="1:4" s="4" customFormat="1" x14ac:dyDescent="0.2">
      <c r="A3919" s="22" t="s">
        <v>371</v>
      </c>
      <c r="B3919" s="25"/>
      <c r="C3919" s="24"/>
      <c r="D3919" s="24"/>
    </row>
    <row r="3920" spans="1:4" s="4" customFormat="1" x14ac:dyDescent="0.2">
      <c r="A3920" s="22" t="s">
        <v>525</v>
      </c>
      <c r="B3920" s="25"/>
      <c r="C3920" s="24"/>
      <c r="D3920" s="24"/>
    </row>
    <row r="3921" spans="1:4" s="4" customFormat="1" x14ac:dyDescent="0.2">
      <c r="A3921" s="22"/>
      <c r="B3921" s="53"/>
      <c r="C3921" s="41"/>
      <c r="D3921" s="41"/>
    </row>
    <row r="3922" spans="1:4" s="4" customFormat="1" x14ac:dyDescent="0.2">
      <c r="A3922" s="20">
        <v>410000</v>
      </c>
      <c r="B3922" s="21" t="s">
        <v>87</v>
      </c>
      <c r="C3922" s="19">
        <f>C3923+C3928+C3942+C3945+0+0+C3947+C3949</f>
        <v>5298100</v>
      </c>
      <c r="D3922" s="19">
        <f>D3923+D3928+D3942+D3945+0+0+D3947+D3949</f>
        <v>0</v>
      </c>
    </row>
    <row r="3923" spans="1:4" s="4" customFormat="1" x14ac:dyDescent="0.2">
      <c r="A3923" s="20">
        <v>411000</v>
      </c>
      <c r="B3923" s="21" t="s">
        <v>201</v>
      </c>
      <c r="C3923" s="19">
        <f>SUM(C3924:C3927)</f>
        <v>2404000</v>
      </c>
      <c r="D3923" s="19">
        <f>SUM(D3924:D3927)</f>
        <v>0</v>
      </c>
    </row>
    <row r="3924" spans="1:4" s="4" customFormat="1" x14ac:dyDescent="0.2">
      <c r="A3924" s="22">
        <v>411100</v>
      </c>
      <c r="B3924" s="23" t="s">
        <v>88</v>
      </c>
      <c r="C3924" s="32">
        <v>2250000</v>
      </c>
      <c r="D3924" s="32">
        <v>0</v>
      </c>
    </row>
    <row r="3925" spans="1:4" s="4" customFormat="1" x14ac:dyDescent="0.2">
      <c r="A3925" s="22">
        <v>411200</v>
      </c>
      <c r="B3925" s="23" t="s">
        <v>214</v>
      </c>
      <c r="C3925" s="32">
        <v>69000</v>
      </c>
      <c r="D3925" s="32">
        <v>0</v>
      </c>
    </row>
    <row r="3926" spans="1:4" s="4" customFormat="1" ht="40.5" x14ac:dyDescent="0.2">
      <c r="A3926" s="22">
        <v>411300</v>
      </c>
      <c r="B3926" s="23" t="s">
        <v>89</v>
      </c>
      <c r="C3926" s="32">
        <v>55000</v>
      </c>
      <c r="D3926" s="32">
        <v>0</v>
      </c>
    </row>
    <row r="3927" spans="1:4" s="4" customFormat="1" x14ac:dyDescent="0.2">
      <c r="A3927" s="22">
        <v>411400</v>
      </c>
      <c r="B3927" s="23" t="s">
        <v>90</v>
      </c>
      <c r="C3927" s="32">
        <v>30000</v>
      </c>
      <c r="D3927" s="32">
        <v>0</v>
      </c>
    </row>
    <row r="3928" spans="1:4" s="4" customFormat="1" x14ac:dyDescent="0.2">
      <c r="A3928" s="20">
        <v>412000</v>
      </c>
      <c r="B3928" s="25" t="s">
        <v>206</v>
      </c>
      <c r="C3928" s="19">
        <f>SUM(C3929:C3941)</f>
        <v>870800</v>
      </c>
      <c r="D3928" s="19">
        <f>SUM(D3929:D3941)</f>
        <v>0</v>
      </c>
    </row>
    <row r="3929" spans="1:4" s="4" customFormat="1" x14ac:dyDescent="0.2">
      <c r="A3929" s="22">
        <v>412200</v>
      </c>
      <c r="B3929" s="23" t="s">
        <v>215</v>
      </c>
      <c r="C3929" s="32">
        <v>37400</v>
      </c>
      <c r="D3929" s="32">
        <v>0</v>
      </c>
    </row>
    <row r="3930" spans="1:4" s="4" customFormat="1" x14ac:dyDescent="0.2">
      <c r="A3930" s="22">
        <v>412300</v>
      </c>
      <c r="B3930" s="23" t="s">
        <v>92</v>
      </c>
      <c r="C3930" s="32">
        <v>22000</v>
      </c>
      <c r="D3930" s="32">
        <v>0</v>
      </c>
    </row>
    <row r="3931" spans="1:4" s="4" customFormat="1" x14ac:dyDescent="0.2">
      <c r="A3931" s="22">
        <v>412500</v>
      </c>
      <c r="B3931" s="23" t="s">
        <v>94</v>
      </c>
      <c r="C3931" s="32">
        <v>45000</v>
      </c>
      <c r="D3931" s="32">
        <v>0</v>
      </c>
    </row>
    <row r="3932" spans="1:4" s="4" customFormat="1" x14ac:dyDescent="0.2">
      <c r="A3932" s="22">
        <v>412600</v>
      </c>
      <c r="B3932" s="23" t="s">
        <v>216</v>
      </c>
      <c r="C3932" s="32">
        <v>113000</v>
      </c>
      <c r="D3932" s="32">
        <v>0</v>
      </c>
    </row>
    <row r="3933" spans="1:4" s="4" customFormat="1" x14ac:dyDescent="0.2">
      <c r="A3933" s="22">
        <v>412700</v>
      </c>
      <c r="B3933" s="23" t="s">
        <v>203</v>
      </c>
      <c r="C3933" s="32">
        <v>79700.000000000044</v>
      </c>
      <c r="D3933" s="32">
        <v>0</v>
      </c>
    </row>
    <row r="3934" spans="1:4" s="4" customFormat="1" x14ac:dyDescent="0.2">
      <c r="A3934" s="22">
        <v>412700</v>
      </c>
      <c r="B3934" s="23" t="s">
        <v>505</v>
      </c>
      <c r="C3934" s="32">
        <v>380000</v>
      </c>
      <c r="D3934" s="32">
        <v>0</v>
      </c>
    </row>
    <row r="3935" spans="1:4" s="4" customFormat="1" x14ac:dyDescent="0.2">
      <c r="A3935" s="22">
        <v>412900</v>
      </c>
      <c r="B3935" s="27" t="s">
        <v>526</v>
      </c>
      <c r="C3935" s="32">
        <v>1700</v>
      </c>
      <c r="D3935" s="32">
        <v>0</v>
      </c>
    </row>
    <row r="3936" spans="1:4" s="4" customFormat="1" x14ac:dyDescent="0.2">
      <c r="A3936" s="22">
        <v>412900</v>
      </c>
      <c r="B3936" s="27" t="s">
        <v>293</v>
      </c>
      <c r="C3936" s="32">
        <v>121000</v>
      </c>
      <c r="D3936" s="32">
        <v>0</v>
      </c>
    </row>
    <row r="3937" spans="1:4" s="4" customFormat="1" x14ac:dyDescent="0.2">
      <c r="A3937" s="22">
        <v>412900</v>
      </c>
      <c r="B3937" s="27" t="s">
        <v>311</v>
      </c>
      <c r="C3937" s="32">
        <v>3999.9999999999991</v>
      </c>
      <c r="D3937" s="32">
        <v>0</v>
      </c>
    </row>
    <row r="3938" spans="1:4" s="4" customFormat="1" x14ac:dyDescent="0.2">
      <c r="A3938" s="22">
        <v>412900</v>
      </c>
      <c r="B3938" s="27" t="s">
        <v>312</v>
      </c>
      <c r="C3938" s="32">
        <v>5000</v>
      </c>
      <c r="D3938" s="32">
        <v>0</v>
      </c>
    </row>
    <row r="3939" spans="1:4" s="4" customFormat="1" x14ac:dyDescent="0.2">
      <c r="A3939" s="22">
        <v>412900</v>
      </c>
      <c r="B3939" s="23" t="s">
        <v>313</v>
      </c>
      <c r="C3939" s="32">
        <v>6000</v>
      </c>
      <c r="D3939" s="32">
        <v>0</v>
      </c>
    </row>
    <row r="3940" spans="1:4" s="4" customFormat="1" ht="40.5" x14ac:dyDescent="0.2">
      <c r="A3940" s="22">
        <v>412900</v>
      </c>
      <c r="B3940" s="23" t="s">
        <v>688</v>
      </c>
      <c r="C3940" s="32">
        <v>50000</v>
      </c>
      <c r="D3940" s="32">
        <v>0</v>
      </c>
    </row>
    <row r="3941" spans="1:4" s="4" customFormat="1" x14ac:dyDescent="0.2">
      <c r="A3941" s="22">
        <v>412900</v>
      </c>
      <c r="B3941" s="23" t="s">
        <v>295</v>
      </c>
      <c r="C3941" s="32">
        <v>6000</v>
      </c>
      <c r="D3941" s="32">
        <v>0</v>
      </c>
    </row>
    <row r="3942" spans="1:4" s="60" customFormat="1" x14ac:dyDescent="0.2">
      <c r="A3942" s="20">
        <v>415000</v>
      </c>
      <c r="B3942" s="25" t="s">
        <v>50</v>
      </c>
      <c r="C3942" s="19">
        <f>SUM(C3943:C3944)</f>
        <v>2020000</v>
      </c>
      <c r="D3942" s="19">
        <f>SUM(D3943:D3944)</f>
        <v>0</v>
      </c>
    </row>
    <row r="3943" spans="1:4" s="4" customFormat="1" ht="40.5" x14ac:dyDescent="0.2">
      <c r="A3943" s="22">
        <v>415200</v>
      </c>
      <c r="B3943" s="69" t="s">
        <v>689</v>
      </c>
      <c r="C3943" s="32">
        <v>2000000</v>
      </c>
      <c r="D3943" s="32">
        <v>0</v>
      </c>
    </row>
    <row r="3944" spans="1:4" s="4" customFormat="1" x14ac:dyDescent="0.2">
      <c r="A3944" s="22">
        <v>415200</v>
      </c>
      <c r="B3944" s="23" t="s">
        <v>506</v>
      </c>
      <c r="C3944" s="32">
        <v>20000</v>
      </c>
      <c r="D3944" s="32">
        <v>0</v>
      </c>
    </row>
    <row r="3945" spans="1:4" s="60" customFormat="1" x14ac:dyDescent="0.2">
      <c r="A3945" s="20">
        <v>416000</v>
      </c>
      <c r="B3945" s="25" t="s">
        <v>208</v>
      </c>
      <c r="C3945" s="19">
        <f t="shared" ref="C3945" si="552">C3946</f>
        <v>999.99999999999977</v>
      </c>
      <c r="D3945" s="19">
        <f t="shared" ref="D3945" si="553">D3946</f>
        <v>0</v>
      </c>
    </row>
    <row r="3946" spans="1:4" s="4" customFormat="1" x14ac:dyDescent="0.2">
      <c r="A3946" s="30">
        <v>416100</v>
      </c>
      <c r="B3946" s="23" t="s">
        <v>232</v>
      </c>
      <c r="C3946" s="32">
        <v>999.99999999999977</v>
      </c>
      <c r="D3946" s="32">
        <v>0</v>
      </c>
    </row>
    <row r="3947" spans="1:4" s="29" customFormat="1" ht="40.5" x14ac:dyDescent="0.2">
      <c r="A3947" s="20">
        <v>418000</v>
      </c>
      <c r="B3947" s="25" t="s">
        <v>210</v>
      </c>
      <c r="C3947" s="19">
        <f t="shared" ref="C3947" si="554">C3948</f>
        <v>2100.0000000000005</v>
      </c>
      <c r="D3947" s="19">
        <f t="shared" ref="D3947" si="555">D3948</f>
        <v>0</v>
      </c>
    </row>
    <row r="3948" spans="1:4" s="4" customFormat="1" x14ac:dyDescent="0.2">
      <c r="A3948" s="30">
        <v>418400</v>
      </c>
      <c r="B3948" s="23" t="s">
        <v>147</v>
      </c>
      <c r="C3948" s="32">
        <v>2100.0000000000005</v>
      </c>
      <c r="D3948" s="32">
        <v>0</v>
      </c>
    </row>
    <row r="3949" spans="1:4" s="29" customFormat="1" x14ac:dyDescent="0.2">
      <c r="A3949" s="20">
        <v>419000</v>
      </c>
      <c r="B3949" s="25" t="s">
        <v>211</v>
      </c>
      <c r="C3949" s="19">
        <f t="shared" ref="C3949" si="556">C3950</f>
        <v>200</v>
      </c>
      <c r="D3949" s="19">
        <f t="shared" ref="D3949" si="557">D3950</f>
        <v>0</v>
      </c>
    </row>
    <row r="3950" spans="1:4" s="4" customFormat="1" x14ac:dyDescent="0.2">
      <c r="A3950" s="30">
        <v>419100</v>
      </c>
      <c r="B3950" s="23" t="s">
        <v>211</v>
      </c>
      <c r="C3950" s="32">
        <v>200</v>
      </c>
      <c r="D3950" s="32">
        <v>0</v>
      </c>
    </row>
    <row r="3951" spans="1:4" s="4" customFormat="1" x14ac:dyDescent="0.2">
      <c r="A3951" s="20">
        <v>510000</v>
      </c>
      <c r="B3951" s="25" t="s">
        <v>152</v>
      </c>
      <c r="C3951" s="19">
        <f>C3952+C3954</f>
        <v>28000</v>
      </c>
      <c r="D3951" s="19">
        <f>D3952+D3954</f>
        <v>0</v>
      </c>
    </row>
    <row r="3952" spans="1:4" s="4" customFormat="1" x14ac:dyDescent="0.2">
      <c r="A3952" s="20">
        <v>511000</v>
      </c>
      <c r="B3952" s="25" t="s">
        <v>153</v>
      </c>
      <c r="C3952" s="19">
        <f>SUM(C3953:C3953)</f>
        <v>10000</v>
      </c>
      <c r="D3952" s="19">
        <f>SUM(D3953:D3953)</f>
        <v>0</v>
      </c>
    </row>
    <row r="3953" spans="1:4" s="4" customFormat="1" x14ac:dyDescent="0.2">
      <c r="A3953" s="22">
        <v>511300</v>
      </c>
      <c r="B3953" s="23" t="s">
        <v>156</v>
      </c>
      <c r="C3953" s="32">
        <v>10000</v>
      </c>
      <c r="D3953" s="32">
        <v>0</v>
      </c>
    </row>
    <row r="3954" spans="1:4" s="29" customFormat="1" x14ac:dyDescent="0.2">
      <c r="A3954" s="20">
        <v>516000</v>
      </c>
      <c r="B3954" s="25" t="s">
        <v>163</v>
      </c>
      <c r="C3954" s="19">
        <f t="shared" ref="C3954" si="558">C3955</f>
        <v>18000</v>
      </c>
      <c r="D3954" s="19">
        <f t="shared" ref="D3954" si="559">D3955</f>
        <v>0</v>
      </c>
    </row>
    <row r="3955" spans="1:4" s="4" customFormat="1" x14ac:dyDescent="0.2">
      <c r="A3955" s="22">
        <v>516100</v>
      </c>
      <c r="B3955" s="23" t="s">
        <v>163</v>
      </c>
      <c r="C3955" s="32">
        <v>18000</v>
      </c>
      <c r="D3955" s="32">
        <v>0</v>
      </c>
    </row>
    <row r="3956" spans="1:4" s="29" customFormat="1" x14ac:dyDescent="0.2">
      <c r="A3956" s="20">
        <v>630000</v>
      </c>
      <c r="B3956" s="25" t="s">
        <v>191</v>
      </c>
      <c r="C3956" s="19">
        <f>C3957+C3960</f>
        <v>5775000</v>
      </c>
      <c r="D3956" s="19">
        <f>D3957+D3960</f>
        <v>0</v>
      </c>
    </row>
    <row r="3957" spans="1:4" s="29" customFormat="1" x14ac:dyDescent="0.2">
      <c r="A3957" s="20">
        <v>631000</v>
      </c>
      <c r="B3957" s="25" t="s">
        <v>125</v>
      </c>
      <c r="C3957" s="19">
        <f>0+C3958+C3959</f>
        <v>5715000</v>
      </c>
      <c r="D3957" s="19">
        <f>0+D3958+D3959</f>
        <v>0</v>
      </c>
    </row>
    <row r="3958" spans="1:4" s="4" customFormat="1" x14ac:dyDescent="0.2">
      <c r="A3958" s="30">
        <v>631200</v>
      </c>
      <c r="B3958" s="23" t="s">
        <v>194</v>
      </c>
      <c r="C3958" s="32">
        <v>5710000</v>
      </c>
      <c r="D3958" s="32">
        <v>0</v>
      </c>
    </row>
    <row r="3959" spans="1:4" s="4" customFormat="1" x14ac:dyDescent="0.2">
      <c r="A3959" s="30">
        <v>631300</v>
      </c>
      <c r="B3959" s="23" t="s">
        <v>195</v>
      </c>
      <c r="C3959" s="32">
        <v>5000</v>
      </c>
      <c r="D3959" s="32">
        <v>0</v>
      </c>
    </row>
    <row r="3960" spans="1:4" s="29" customFormat="1" x14ac:dyDescent="0.2">
      <c r="A3960" s="20">
        <v>638000</v>
      </c>
      <c r="B3960" s="25" t="s">
        <v>126</v>
      </c>
      <c r="C3960" s="19">
        <f t="shared" ref="C3960" si="560">C3961</f>
        <v>60000</v>
      </c>
      <c r="D3960" s="19">
        <f t="shared" ref="D3960" si="561">D3961</f>
        <v>0</v>
      </c>
    </row>
    <row r="3961" spans="1:4" s="4" customFormat="1" x14ac:dyDescent="0.2">
      <c r="A3961" s="22">
        <v>638100</v>
      </c>
      <c r="B3961" s="23" t="s">
        <v>196</v>
      </c>
      <c r="C3961" s="32">
        <v>60000</v>
      </c>
      <c r="D3961" s="32">
        <v>0</v>
      </c>
    </row>
    <row r="3962" spans="1:4" s="4" customFormat="1" x14ac:dyDescent="0.2">
      <c r="A3962" s="63"/>
      <c r="B3962" s="57" t="s">
        <v>230</v>
      </c>
      <c r="C3962" s="61">
        <f>C3922+0+C3951+C3956+0</f>
        <v>11101100</v>
      </c>
      <c r="D3962" s="61">
        <f>D3922+0+D3951+D3956+0</f>
        <v>0</v>
      </c>
    </row>
    <row r="3963" spans="1:4" s="4" customFormat="1" x14ac:dyDescent="0.2">
      <c r="A3963" s="40"/>
      <c r="B3963" s="18"/>
      <c r="C3963" s="41"/>
      <c r="D3963" s="41"/>
    </row>
    <row r="3964" spans="1:4" s="4" customFormat="1" x14ac:dyDescent="0.2">
      <c r="A3964" s="17"/>
      <c r="B3964" s="18"/>
      <c r="C3964" s="24"/>
      <c r="D3964" s="24"/>
    </row>
    <row r="3965" spans="1:4" s="4" customFormat="1" x14ac:dyDescent="0.2">
      <c r="A3965" s="22" t="s">
        <v>690</v>
      </c>
      <c r="B3965" s="74"/>
      <c r="C3965" s="24"/>
      <c r="D3965" s="24"/>
    </row>
    <row r="3966" spans="1:4" s="4" customFormat="1" x14ac:dyDescent="0.2">
      <c r="A3966" s="22" t="s">
        <v>248</v>
      </c>
      <c r="B3966" s="25"/>
      <c r="C3966" s="24"/>
      <c r="D3966" s="24"/>
    </row>
    <row r="3967" spans="1:4" s="4" customFormat="1" x14ac:dyDescent="0.2">
      <c r="A3967" s="22" t="s">
        <v>374</v>
      </c>
      <c r="B3967" s="25"/>
      <c r="C3967" s="24"/>
      <c r="D3967" s="24"/>
    </row>
    <row r="3968" spans="1:4" s="4" customFormat="1" x14ac:dyDescent="0.2">
      <c r="A3968" s="22" t="s">
        <v>525</v>
      </c>
      <c r="B3968" s="25"/>
      <c r="C3968" s="24"/>
      <c r="D3968" s="24"/>
    </row>
    <row r="3969" spans="1:4" s="4" customFormat="1" x14ac:dyDescent="0.2">
      <c r="A3969" s="22"/>
      <c r="B3969" s="53"/>
      <c r="C3969" s="41"/>
      <c r="D3969" s="41"/>
    </row>
    <row r="3970" spans="1:4" s="4" customFormat="1" x14ac:dyDescent="0.2">
      <c r="A3970" s="20">
        <v>410000</v>
      </c>
      <c r="B3970" s="21" t="s">
        <v>87</v>
      </c>
      <c r="C3970" s="19">
        <f>C3971+C3976</f>
        <v>1834500</v>
      </c>
      <c r="D3970" s="19">
        <f>D3971+D3976</f>
        <v>0</v>
      </c>
    </row>
    <row r="3971" spans="1:4" s="4" customFormat="1" x14ac:dyDescent="0.2">
      <c r="A3971" s="20">
        <v>411000</v>
      </c>
      <c r="B3971" s="21" t="s">
        <v>201</v>
      </c>
      <c r="C3971" s="19">
        <f>SUM(C3972:C3975)</f>
        <v>642200</v>
      </c>
      <c r="D3971" s="19">
        <f>SUM(D3972:D3975)</f>
        <v>0</v>
      </c>
    </row>
    <row r="3972" spans="1:4" s="4" customFormat="1" x14ac:dyDescent="0.2">
      <c r="A3972" s="22">
        <v>411100</v>
      </c>
      <c r="B3972" s="23" t="s">
        <v>88</v>
      </c>
      <c r="C3972" s="32">
        <v>601400</v>
      </c>
      <c r="D3972" s="32">
        <v>0</v>
      </c>
    </row>
    <row r="3973" spans="1:4" s="4" customFormat="1" x14ac:dyDescent="0.2">
      <c r="A3973" s="22">
        <v>411200</v>
      </c>
      <c r="B3973" s="23" t="s">
        <v>214</v>
      </c>
      <c r="C3973" s="32">
        <v>29300</v>
      </c>
      <c r="D3973" s="32">
        <v>0</v>
      </c>
    </row>
    <row r="3974" spans="1:4" s="4" customFormat="1" ht="40.5" x14ac:dyDescent="0.2">
      <c r="A3974" s="22">
        <v>411300</v>
      </c>
      <c r="B3974" s="23" t="s">
        <v>89</v>
      </c>
      <c r="C3974" s="32">
        <v>9500</v>
      </c>
      <c r="D3974" s="32">
        <v>0</v>
      </c>
    </row>
    <row r="3975" spans="1:4" s="4" customFormat="1" x14ac:dyDescent="0.2">
      <c r="A3975" s="22">
        <v>411400</v>
      </c>
      <c r="B3975" s="23" t="s">
        <v>90</v>
      </c>
      <c r="C3975" s="32">
        <v>2000</v>
      </c>
      <c r="D3975" s="32">
        <v>0</v>
      </c>
    </row>
    <row r="3976" spans="1:4" s="4" customFormat="1" x14ac:dyDescent="0.2">
      <c r="A3976" s="20">
        <v>412000</v>
      </c>
      <c r="B3976" s="25" t="s">
        <v>206</v>
      </c>
      <c r="C3976" s="19">
        <f>SUM(C3977:C3987)</f>
        <v>1192300</v>
      </c>
      <c r="D3976" s="19">
        <f>SUM(D3977:D3987)</f>
        <v>0</v>
      </c>
    </row>
    <row r="3977" spans="1:4" s="4" customFormat="1" x14ac:dyDescent="0.2">
      <c r="A3977" s="22">
        <v>412200</v>
      </c>
      <c r="B3977" s="23" t="s">
        <v>215</v>
      </c>
      <c r="C3977" s="32">
        <v>38500</v>
      </c>
      <c r="D3977" s="32">
        <v>0</v>
      </c>
    </row>
    <row r="3978" spans="1:4" s="4" customFormat="1" x14ac:dyDescent="0.2">
      <c r="A3978" s="22">
        <v>412300</v>
      </c>
      <c r="B3978" s="23" t="s">
        <v>92</v>
      </c>
      <c r="C3978" s="32">
        <v>10000</v>
      </c>
      <c r="D3978" s="32">
        <v>0</v>
      </c>
    </row>
    <row r="3979" spans="1:4" s="4" customFormat="1" x14ac:dyDescent="0.2">
      <c r="A3979" s="22">
        <v>412500</v>
      </c>
      <c r="B3979" s="23" t="s">
        <v>94</v>
      </c>
      <c r="C3979" s="32">
        <v>10000</v>
      </c>
      <c r="D3979" s="32">
        <v>0</v>
      </c>
    </row>
    <row r="3980" spans="1:4" s="4" customFormat="1" x14ac:dyDescent="0.2">
      <c r="A3980" s="22">
        <v>412600</v>
      </c>
      <c r="B3980" s="23" t="s">
        <v>216</v>
      </c>
      <c r="C3980" s="32">
        <v>24000</v>
      </c>
      <c r="D3980" s="32">
        <v>0</v>
      </c>
    </row>
    <row r="3981" spans="1:4" s="4" customFormat="1" x14ac:dyDescent="0.2">
      <c r="A3981" s="22">
        <v>412700</v>
      </c>
      <c r="B3981" s="23" t="s">
        <v>203</v>
      </c>
      <c r="C3981" s="32">
        <v>83000</v>
      </c>
      <c r="D3981" s="32">
        <v>0</v>
      </c>
    </row>
    <row r="3982" spans="1:4" s="4" customFormat="1" x14ac:dyDescent="0.2">
      <c r="A3982" s="22">
        <v>412900</v>
      </c>
      <c r="B3982" s="27" t="s">
        <v>526</v>
      </c>
      <c r="C3982" s="32">
        <v>1999.9999999999995</v>
      </c>
      <c r="D3982" s="32">
        <v>0</v>
      </c>
    </row>
    <row r="3983" spans="1:4" s="4" customFormat="1" x14ac:dyDescent="0.2">
      <c r="A3983" s="22">
        <v>412900</v>
      </c>
      <c r="B3983" s="27" t="s">
        <v>293</v>
      </c>
      <c r="C3983" s="32">
        <v>79000</v>
      </c>
      <c r="D3983" s="32">
        <v>0</v>
      </c>
    </row>
    <row r="3984" spans="1:4" s="4" customFormat="1" x14ac:dyDescent="0.2">
      <c r="A3984" s="22">
        <v>412900</v>
      </c>
      <c r="B3984" s="27" t="s">
        <v>311</v>
      </c>
      <c r="C3984" s="32">
        <v>3000</v>
      </c>
      <c r="D3984" s="32">
        <v>0</v>
      </c>
    </row>
    <row r="3985" spans="1:4" s="4" customFormat="1" x14ac:dyDescent="0.2">
      <c r="A3985" s="22">
        <v>412900</v>
      </c>
      <c r="B3985" s="27" t="s">
        <v>312</v>
      </c>
      <c r="C3985" s="32">
        <v>2500</v>
      </c>
      <c r="D3985" s="32">
        <v>0</v>
      </c>
    </row>
    <row r="3986" spans="1:4" s="4" customFormat="1" x14ac:dyDescent="0.2">
      <c r="A3986" s="22">
        <v>412900</v>
      </c>
      <c r="B3986" s="27" t="s">
        <v>313</v>
      </c>
      <c r="C3986" s="32">
        <v>1500</v>
      </c>
      <c r="D3986" s="32">
        <v>0</v>
      </c>
    </row>
    <row r="3987" spans="1:4" s="4" customFormat="1" x14ac:dyDescent="0.2">
      <c r="A3987" s="22">
        <v>412900</v>
      </c>
      <c r="B3987" s="23" t="s">
        <v>295</v>
      </c>
      <c r="C3987" s="32">
        <v>938800</v>
      </c>
      <c r="D3987" s="32">
        <v>0</v>
      </c>
    </row>
    <row r="3988" spans="1:4" s="4" customFormat="1" x14ac:dyDescent="0.2">
      <c r="A3988" s="20">
        <v>510000</v>
      </c>
      <c r="B3988" s="25" t="s">
        <v>152</v>
      </c>
      <c r="C3988" s="19">
        <f>C3993+C3991+C3989</f>
        <v>20000</v>
      </c>
      <c r="D3988" s="19">
        <f>D3993+D3991+D3989</f>
        <v>0</v>
      </c>
    </row>
    <row r="3989" spans="1:4" s="29" customFormat="1" x14ac:dyDescent="0.2">
      <c r="A3989" s="20">
        <v>511000</v>
      </c>
      <c r="B3989" s="25" t="s">
        <v>153</v>
      </c>
      <c r="C3989" s="19">
        <f>SUM(C3990:C3990)</f>
        <v>11000</v>
      </c>
      <c r="D3989" s="19">
        <f>SUM(D3990:D3990)</f>
        <v>0</v>
      </c>
    </row>
    <row r="3990" spans="1:4" s="4" customFormat="1" x14ac:dyDescent="0.2">
      <c r="A3990" s="22">
        <v>511300</v>
      </c>
      <c r="B3990" s="23" t="s">
        <v>156</v>
      </c>
      <c r="C3990" s="32">
        <v>11000</v>
      </c>
      <c r="D3990" s="32">
        <v>0</v>
      </c>
    </row>
    <row r="3991" spans="1:4" s="29" customFormat="1" x14ac:dyDescent="0.2">
      <c r="A3991" s="20">
        <v>513000</v>
      </c>
      <c r="B3991" s="25" t="s">
        <v>161</v>
      </c>
      <c r="C3991" s="19">
        <f t="shared" ref="C3991" si="562">C3992</f>
        <v>7000</v>
      </c>
      <c r="D3991" s="19">
        <f t="shared" ref="D3991" si="563">D3992</f>
        <v>0</v>
      </c>
    </row>
    <row r="3992" spans="1:4" s="4" customFormat="1" x14ac:dyDescent="0.2">
      <c r="A3992" s="30">
        <v>513700</v>
      </c>
      <c r="B3992" s="23" t="s">
        <v>162</v>
      </c>
      <c r="C3992" s="32">
        <v>7000</v>
      </c>
      <c r="D3992" s="32">
        <v>0</v>
      </c>
    </row>
    <row r="3993" spans="1:4" s="29" customFormat="1" x14ac:dyDescent="0.2">
      <c r="A3993" s="20">
        <v>516000</v>
      </c>
      <c r="B3993" s="25" t="s">
        <v>163</v>
      </c>
      <c r="C3993" s="19">
        <f t="shared" ref="C3993" si="564">C3994</f>
        <v>2000</v>
      </c>
      <c r="D3993" s="19">
        <f t="shared" ref="D3993" si="565">D3994</f>
        <v>0</v>
      </c>
    </row>
    <row r="3994" spans="1:4" s="4" customFormat="1" x14ac:dyDescent="0.2">
      <c r="A3994" s="22">
        <v>516100</v>
      </c>
      <c r="B3994" s="23" t="s">
        <v>163</v>
      </c>
      <c r="C3994" s="32">
        <v>2000</v>
      </c>
      <c r="D3994" s="32">
        <v>0</v>
      </c>
    </row>
    <row r="3995" spans="1:4" s="29" customFormat="1" x14ac:dyDescent="0.2">
      <c r="A3995" s="20">
        <v>630000</v>
      </c>
      <c r="B3995" s="25" t="s">
        <v>191</v>
      </c>
      <c r="C3995" s="19">
        <f>0+C3996</f>
        <v>28000</v>
      </c>
      <c r="D3995" s="19">
        <f>0+D3996</f>
        <v>0</v>
      </c>
    </row>
    <row r="3996" spans="1:4" s="29" customFormat="1" x14ac:dyDescent="0.2">
      <c r="A3996" s="20">
        <v>638000</v>
      </c>
      <c r="B3996" s="25" t="s">
        <v>126</v>
      </c>
      <c r="C3996" s="19">
        <f t="shared" ref="C3996" si="566">C3997</f>
        <v>28000</v>
      </c>
      <c r="D3996" s="19">
        <f t="shared" ref="D3996" si="567">D3997</f>
        <v>0</v>
      </c>
    </row>
    <row r="3997" spans="1:4" s="4" customFormat="1" x14ac:dyDescent="0.2">
      <c r="A3997" s="22">
        <v>638100</v>
      </c>
      <c r="B3997" s="23" t="s">
        <v>196</v>
      </c>
      <c r="C3997" s="32">
        <v>28000</v>
      </c>
      <c r="D3997" s="32">
        <v>0</v>
      </c>
    </row>
    <row r="3998" spans="1:4" s="4" customFormat="1" x14ac:dyDescent="0.2">
      <c r="A3998" s="63"/>
      <c r="B3998" s="57" t="s">
        <v>230</v>
      </c>
      <c r="C3998" s="61">
        <f>C3970+C3988+C3995</f>
        <v>1882500</v>
      </c>
      <c r="D3998" s="61">
        <f>D3970+D3988+D3995</f>
        <v>0</v>
      </c>
    </row>
    <row r="3999" spans="1:4" s="4" customFormat="1" x14ac:dyDescent="0.2">
      <c r="A3999" s="40"/>
      <c r="B3999" s="18"/>
      <c r="C3999" s="41"/>
      <c r="D3999" s="41"/>
    </row>
    <row r="4000" spans="1:4" s="4" customFormat="1" x14ac:dyDescent="0.2">
      <c r="A4000" s="17"/>
      <c r="B4000" s="18"/>
      <c r="C4000" s="24"/>
      <c r="D4000" s="24"/>
    </row>
    <row r="4001" spans="1:4" s="4" customFormat="1" x14ac:dyDescent="0.2">
      <c r="A4001" s="22" t="s">
        <v>691</v>
      </c>
      <c r="B4001" s="25"/>
      <c r="C4001" s="24"/>
      <c r="D4001" s="24"/>
    </row>
    <row r="4002" spans="1:4" s="4" customFormat="1" x14ac:dyDescent="0.2">
      <c r="A4002" s="22" t="s">
        <v>249</v>
      </c>
      <c r="B4002" s="25"/>
      <c r="C4002" s="24"/>
      <c r="D4002" s="24"/>
    </row>
    <row r="4003" spans="1:4" s="4" customFormat="1" x14ac:dyDescent="0.2">
      <c r="A4003" s="22" t="s">
        <v>372</v>
      </c>
      <c r="B4003" s="25"/>
      <c r="C4003" s="24"/>
      <c r="D4003" s="24"/>
    </row>
    <row r="4004" spans="1:4" s="4" customFormat="1" x14ac:dyDescent="0.2">
      <c r="A4004" s="22" t="s">
        <v>674</v>
      </c>
      <c r="B4004" s="25"/>
      <c r="C4004" s="24"/>
      <c r="D4004" s="24"/>
    </row>
    <row r="4005" spans="1:4" s="4" customFormat="1" x14ac:dyDescent="0.2">
      <c r="A4005" s="22"/>
      <c r="B4005" s="53"/>
      <c r="C4005" s="41"/>
      <c r="D4005" s="41"/>
    </row>
    <row r="4006" spans="1:4" s="4" customFormat="1" x14ac:dyDescent="0.2">
      <c r="A4006" s="20">
        <v>410000</v>
      </c>
      <c r="B4006" s="21" t="s">
        <v>87</v>
      </c>
      <c r="C4006" s="19">
        <f>C4007+C4012+C4032+C4028+C4026+C4037</f>
        <v>11622100</v>
      </c>
      <c r="D4006" s="19">
        <f>D4007+D4012+D4032+D4028+D4026+D4037</f>
        <v>0</v>
      </c>
    </row>
    <row r="4007" spans="1:4" s="4" customFormat="1" x14ac:dyDescent="0.2">
      <c r="A4007" s="20">
        <v>411000</v>
      </c>
      <c r="B4007" s="21" t="s">
        <v>201</v>
      </c>
      <c r="C4007" s="19">
        <f>SUM(C4008:C4011)</f>
        <v>6400000</v>
      </c>
      <c r="D4007" s="19">
        <f>SUM(D4008:D4011)</f>
        <v>0</v>
      </c>
    </row>
    <row r="4008" spans="1:4" s="4" customFormat="1" x14ac:dyDescent="0.2">
      <c r="A4008" s="22">
        <v>411100</v>
      </c>
      <c r="B4008" s="23" t="s">
        <v>88</v>
      </c>
      <c r="C4008" s="32">
        <v>6035000</v>
      </c>
      <c r="D4008" s="32">
        <v>0</v>
      </c>
    </row>
    <row r="4009" spans="1:4" s="4" customFormat="1" x14ac:dyDescent="0.2">
      <c r="A4009" s="22">
        <v>411200</v>
      </c>
      <c r="B4009" s="23" t="s">
        <v>214</v>
      </c>
      <c r="C4009" s="32">
        <v>210000</v>
      </c>
      <c r="D4009" s="32">
        <v>0</v>
      </c>
    </row>
    <row r="4010" spans="1:4" s="4" customFormat="1" ht="40.5" x14ac:dyDescent="0.2">
      <c r="A4010" s="22">
        <v>411300</v>
      </c>
      <c r="B4010" s="23" t="s">
        <v>89</v>
      </c>
      <c r="C4010" s="32">
        <v>120000</v>
      </c>
      <c r="D4010" s="32">
        <v>0</v>
      </c>
    </row>
    <row r="4011" spans="1:4" s="4" customFormat="1" x14ac:dyDescent="0.2">
      <c r="A4011" s="22">
        <v>411400</v>
      </c>
      <c r="B4011" s="23" t="s">
        <v>90</v>
      </c>
      <c r="C4011" s="32">
        <v>35000</v>
      </c>
      <c r="D4011" s="32">
        <v>0</v>
      </c>
    </row>
    <row r="4012" spans="1:4" s="4" customFormat="1" x14ac:dyDescent="0.2">
      <c r="A4012" s="20">
        <v>412000</v>
      </c>
      <c r="B4012" s="25" t="s">
        <v>206</v>
      </c>
      <c r="C4012" s="19">
        <f>SUM(C4013:C4025)</f>
        <v>832400</v>
      </c>
      <c r="D4012" s="19">
        <f>SUM(D4013:D4025)</f>
        <v>0</v>
      </c>
    </row>
    <row r="4013" spans="1:4" s="4" customFormat="1" x14ac:dyDescent="0.2">
      <c r="A4013" s="22">
        <v>412100</v>
      </c>
      <c r="B4013" s="23" t="s">
        <v>91</v>
      </c>
      <c r="C4013" s="32">
        <v>39999.999999999993</v>
      </c>
      <c r="D4013" s="32">
        <v>0</v>
      </c>
    </row>
    <row r="4014" spans="1:4" s="4" customFormat="1" x14ac:dyDescent="0.2">
      <c r="A4014" s="22">
        <v>412200</v>
      </c>
      <c r="B4014" s="23" t="s">
        <v>215</v>
      </c>
      <c r="C4014" s="32">
        <v>112800</v>
      </c>
      <c r="D4014" s="32">
        <v>0</v>
      </c>
    </row>
    <row r="4015" spans="1:4" s="4" customFormat="1" x14ac:dyDescent="0.2">
      <c r="A4015" s="22">
        <v>412300</v>
      </c>
      <c r="B4015" s="23" t="s">
        <v>92</v>
      </c>
      <c r="C4015" s="32">
        <v>80000</v>
      </c>
      <c r="D4015" s="32">
        <v>0</v>
      </c>
    </row>
    <row r="4016" spans="1:4" s="4" customFormat="1" x14ac:dyDescent="0.2">
      <c r="A4016" s="22">
        <v>412500</v>
      </c>
      <c r="B4016" s="23" t="s">
        <v>94</v>
      </c>
      <c r="C4016" s="32">
        <v>109999.99999999999</v>
      </c>
      <c r="D4016" s="32">
        <v>0</v>
      </c>
    </row>
    <row r="4017" spans="1:4" s="4" customFormat="1" x14ac:dyDescent="0.2">
      <c r="A4017" s="22">
        <v>412600</v>
      </c>
      <c r="B4017" s="23" t="s">
        <v>216</v>
      </c>
      <c r="C4017" s="32">
        <v>199999.99999999997</v>
      </c>
      <c r="D4017" s="32">
        <v>0</v>
      </c>
    </row>
    <row r="4018" spans="1:4" s="4" customFormat="1" x14ac:dyDescent="0.2">
      <c r="A4018" s="22">
        <v>412700</v>
      </c>
      <c r="B4018" s="23" t="s">
        <v>203</v>
      </c>
      <c r="C4018" s="32">
        <v>145000</v>
      </c>
      <c r="D4018" s="32">
        <v>0</v>
      </c>
    </row>
    <row r="4019" spans="1:4" s="4" customFormat="1" x14ac:dyDescent="0.2">
      <c r="A4019" s="22">
        <v>412700</v>
      </c>
      <c r="B4019" s="23" t="s">
        <v>303</v>
      </c>
      <c r="C4019" s="32">
        <v>3000.0000000000009</v>
      </c>
      <c r="D4019" s="32">
        <v>0</v>
      </c>
    </row>
    <row r="4020" spans="1:4" s="4" customFormat="1" x14ac:dyDescent="0.2">
      <c r="A4020" s="22">
        <v>412900</v>
      </c>
      <c r="B4020" s="27" t="s">
        <v>526</v>
      </c>
      <c r="C4020" s="32">
        <v>1999.9999999999998</v>
      </c>
      <c r="D4020" s="32">
        <v>0</v>
      </c>
    </row>
    <row r="4021" spans="1:4" s="4" customFormat="1" x14ac:dyDescent="0.2">
      <c r="A4021" s="22">
        <v>412900</v>
      </c>
      <c r="B4021" s="27" t="s">
        <v>293</v>
      </c>
      <c r="C4021" s="32">
        <v>111500.00000000003</v>
      </c>
      <c r="D4021" s="32">
        <v>0</v>
      </c>
    </row>
    <row r="4022" spans="1:4" s="4" customFormat="1" x14ac:dyDescent="0.2">
      <c r="A4022" s="22">
        <v>412900</v>
      </c>
      <c r="B4022" s="27" t="s">
        <v>311</v>
      </c>
      <c r="C4022" s="32">
        <v>3999.9999999999995</v>
      </c>
      <c r="D4022" s="32">
        <v>0</v>
      </c>
    </row>
    <row r="4023" spans="1:4" s="4" customFormat="1" x14ac:dyDescent="0.2">
      <c r="A4023" s="22">
        <v>412900</v>
      </c>
      <c r="B4023" s="27" t="s">
        <v>312</v>
      </c>
      <c r="C4023" s="32">
        <v>10500</v>
      </c>
      <c r="D4023" s="32">
        <v>0</v>
      </c>
    </row>
    <row r="4024" spans="1:4" s="4" customFormat="1" x14ac:dyDescent="0.2">
      <c r="A4024" s="22">
        <v>412900</v>
      </c>
      <c r="B4024" s="23" t="s">
        <v>313</v>
      </c>
      <c r="C4024" s="32">
        <v>12600</v>
      </c>
      <c r="D4024" s="32">
        <v>0</v>
      </c>
    </row>
    <row r="4025" spans="1:4" s="4" customFormat="1" x14ac:dyDescent="0.2">
      <c r="A4025" s="22">
        <v>412900</v>
      </c>
      <c r="B4025" s="23" t="s">
        <v>295</v>
      </c>
      <c r="C4025" s="32">
        <v>999.99999999999977</v>
      </c>
      <c r="D4025" s="32">
        <v>0</v>
      </c>
    </row>
    <row r="4026" spans="1:4" s="29" customFormat="1" x14ac:dyDescent="0.2">
      <c r="A4026" s="20">
        <v>413000</v>
      </c>
      <c r="B4026" s="25" t="s">
        <v>207</v>
      </c>
      <c r="C4026" s="19">
        <f t="shared" ref="C4026" si="568">C4027</f>
        <v>700</v>
      </c>
      <c r="D4026" s="19">
        <f t="shared" ref="D4026" si="569">D4027</f>
        <v>0</v>
      </c>
    </row>
    <row r="4027" spans="1:4" s="4" customFormat="1" x14ac:dyDescent="0.2">
      <c r="A4027" s="22">
        <v>413900</v>
      </c>
      <c r="B4027" s="23" t="s">
        <v>99</v>
      </c>
      <c r="C4027" s="32">
        <v>700</v>
      </c>
      <c r="D4027" s="32">
        <v>0</v>
      </c>
    </row>
    <row r="4028" spans="1:4" s="29" customFormat="1" x14ac:dyDescent="0.2">
      <c r="A4028" s="20">
        <v>414000</v>
      </c>
      <c r="B4028" s="25" t="s">
        <v>104</v>
      </c>
      <c r="C4028" s="19">
        <f t="shared" ref="C4028" si="570">SUM(C4029:C4031)</f>
        <v>4115000</v>
      </c>
      <c r="D4028" s="19">
        <f t="shared" ref="D4028" si="571">SUM(D4029:D4031)</f>
        <v>0</v>
      </c>
    </row>
    <row r="4029" spans="1:4" s="4" customFormat="1" x14ac:dyDescent="0.2">
      <c r="A4029" s="22">
        <v>414100</v>
      </c>
      <c r="B4029" s="23" t="s">
        <v>692</v>
      </c>
      <c r="C4029" s="32">
        <v>4000000</v>
      </c>
      <c r="D4029" s="32">
        <v>0</v>
      </c>
    </row>
    <row r="4030" spans="1:4" s="4" customFormat="1" x14ac:dyDescent="0.2">
      <c r="A4030" s="22">
        <v>414100</v>
      </c>
      <c r="B4030" s="23" t="s">
        <v>433</v>
      </c>
      <c r="C4030" s="32">
        <v>100000</v>
      </c>
      <c r="D4030" s="32">
        <v>0</v>
      </c>
    </row>
    <row r="4031" spans="1:4" s="4" customFormat="1" x14ac:dyDescent="0.2">
      <c r="A4031" s="22">
        <v>414100</v>
      </c>
      <c r="B4031" s="23" t="s">
        <v>434</v>
      </c>
      <c r="C4031" s="32">
        <v>15000</v>
      </c>
      <c r="D4031" s="32">
        <v>0</v>
      </c>
    </row>
    <row r="4032" spans="1:4" s="60" customFormat="1" x14ac:dyDescent="0.2">
      <c r="A4032" s="20">
        <v>415000</v>
      </c>
      <c r="B4032" s="25" t="s">
        <v>50</v>
      </c>
      <c r="C4032" s="19">
        <f>SUM(C4033:C4036)</f>
        <v>260000</v>
      </c>
      <c r="D4032" s="19">
        <f>SUM(D4033:D4036)</f>
        <v>0</v>
      </c>
    </row>
    <row r="4033" spans="1:4" s="4" customFormat="1" x14ac:dyDescent="0.2">
      <c r="A4033" s="30">
        <v>415100</v>
      </c>
      <c r="B4033" s="23" t="s">
        <v>260</v>
      </c>
      <c r="C4033" s="32">
        <v>60000</v>
      </c>
      <c r="D4033" s="32">
        <v>0</v>
      </c>
    </row>
    <row r="4034" spans="1:4" s="4" customFormat="1" x14ac:dyDescent="0.2">
      <c r="A4034" s="22">
        <v>415200</v>
      </c>
      <c r="B4034" s="23" t="s">
        <v>273</v>
      </c>
      <c r="C4034" s="32">
        <v>100000</v>
      </c>
      <c r="D4034" s="32">
        <v>0</v>
      </c>
    </row>
    <row r="4035" spans="1:4" s="4" customFormat="1" x14ac:dyDescent="0.2">
      <c r="A4035" s="22">
        <v>415200</v>
      </c>
      <c r="B4035" s="23" t="s">
        <v>507</v>
      </c>
      <c r="C4035" s="32">
        <v>0</v>
      </c>
      <c r="D4035" s="32">
        <v>0</v>
      </c>
    </row>
    <row r="4036" spans="1:4" s="4" customFormat="1" x14ac:dyDescent="0.2">
      <c r="A4036" s="22">
        <v>415200</v>
      </c>
      <c r="B4036" s="23" t="s">
        <v>274</v>
      </c>
      <c r="C4036" s="32">
        <v>100000</v>
      </c>
      <c r="D4036" s="32">
        <v>0</v>
      </c>
    </row>
    <row r="4037" spans="1:4" s="29" customFormat="1" ht="40.5" x14ac:dyDescent="0.2">
      <c r="A4037" s="20">
        <v>418000</v>
      </c>
      <c r="B4037" s="25" t="s">
        <v>210</v>
      </c>
      <c r="C4037" s="19">
        <f>C4038+C4039</f>
        <v>14000</v>
      </c>
      <c r="D4037" s="19">
        <f>D4038+D4039</f>
        <v>0</v>
      </c>
    </row>
    <row r="4038" spans="1:4" s="4" customFormat="1" x14ac:dyDescent="0.2">
      <c r="A4038" s="22">
        <v>418200</v>
      </c>
      <c r="B4038" s="23" t="s">
        <v>146</v>
      </c>
      <c r="C4038" s="32">
        <v>10000</v>
      </c>
      <c r="D4038" s="32">
        <v>0</v>
      </c>
    </row>
    <row r="4039" spans="1:4" s="4" customFormat="1" x14ac:dyDescent="0.2">
      <c r="A4039" s="22">
        <v>418400</v>
      </c>
      <c r="B4039" s="23" t="s">
        <v>147</v>
      </c>
      <c r="C4039" s="32">
        <v>4000</v>
      </c>
      <c r="D4039" s="32">
        <v>0</v>
      </c>
    </row>
    <row r="4040" spans="1:4" s="60" customFormat="1" x14ac:dyDescent="0.2">
      <c r="A4040" s="20">
        <v>480000</v>
      </c>
      <c r="B4040" s="25" t="s">
        <v>148</v>
      </c>
      <c r="C4040" s="19">
        <f t="shared" ref="C4040" si="572">C4041</f>
        <v>15201200</v>
      </c>
      <c r="D4040" s="19">
        <f t="shared" ref="D4040" si="573">D4041</f>
        <v>0</v>
      </c>
    </row>
    <row r="4041" spans="1:4" s="60" customFormat="1" x14ac:dyDescent="0.2">
      <c r="A4041" s="20">
        <v>488000</v>
      </c>
      <c r="B4041" s="25" t="s">
        <v>103</v>
      </c>
      <c r="C4041" s="19">
        <f t="shared" ref="C4041" si="574">SUM(C4042:C4046)</f>
        <v>15201200</v>
      </c>
      <c r="D4041" s="19">
        <f t="shared" ref="D4041" si="575">SUM(D4042:D4046)</f>
        <v>0</v>
      </c>
    </row>
    <row r="4042" spans="1:4" s="4" customFormat="1" ht="40.5" x14ac:dyDescent="0.2">
      <c r="A4042" s="22">
        <v>488100</v>
      </c>
      <c r="B4042" s="23" t="s">
        <v>435</v>
      </c>
      <c r="C4042" s="32">
        <v>100000</v>
      </c>
      <c r="D4042" s="32">
        <v>0</v>
      </c>
    </row>
    <row r="4043" spans="1:4" s="4" customFormat="1" x14ac:dyDescent="0.2">
      <c r="A4043" s="22">
        <v>488100</v>
      </c>
      <c r="B4043" s="23" t="s">
        <v>436</v>
      </c>
      <c r="C4043" s="32">
        <v>3400200</v>
      </c>
      <c r="D4043" s="32">
        <v>0</v>
      </c>
    </row>
    <row r="4044" spans="1:4" s="4" customFormat="1" x14ac:dyDescent="0.2">
      <c r="A4044" s="22">
        <v>488100</v>
      </c>
      <c r="B4044" s="23" t="s">
        <v>289</v>
      </c>
      <c r="C4044" s="32">
        <v>11250000</v>
      </c>
      <c r="D4044" s="32">
        <v>0</v>
      </c>
    </row>
    <row r="4045" spans="1:4" s="4" customFormat="1" x14ac:dyDescent="0.2">
      <c r="A4045" s="22">
        <v>488100</v>
      </c>
      <c r="B4045" s="23" t="s">
        <v>508</v>
      </c>
      <c r="C4045" s="32">
        <v>450000</v>
      </c>
      <c r="D4045" s="32">
        <v>0</v>
      </c>
    </row>
    <row r="4046" spans="1:4" s="4" customFormat="1" x14ac:dyDescent="0.2">
      <c r="A4046" s="22">
        <v>488100</v>
      </c>
      <c r="B4046" s="23" t="s">
        <v>103</v>
      </c>
      <c r="C4046" s="32">
        <v>1000</v>
      </c>
      <c r="D4046" s="32">
        <v>0</v>
      </c>
    </row>
    <row r="4047" spans="1:4" s="4" customFormat="1" x14ac:dyDescent="0.2">
      <c r="A4047" s="20">
        <v>510000</v>
      </c>
      <c r="B4047" s="25" t="s">
        <v>152</v>
      </c>
      <c r="C4047" s="19">
        <f>C4048+C4051+0</f>
        <v>1038200</v>
      </c>
      <c r="D4047" s="19">
        <f>D4048+D4051+0</f>
        <v>0</v>
      </c>
    </row>
    <row r="4048" spans="1:4" s="4" customFormat="1" x14ac:dyDescent="0.2">
      <c r="A4048" s="20">
        <v>511000</v>
      </c>
      <c r="B4048" s="25" t="s">
        <v>153</v>
      </c>
      <c r="C4048" s="19">
        <f>SUM(C4049:C4050)</f>
        <v>1010200</v>
      </c>
      <c r="D4048" s="19">
        <f>SUM(D4049:D4050)</f>
        <v>0</v>
      </c>
    </row>
    <row r="4049" spans="1:4" s="4" customFormat="1" x14ac:dyDescent="0.2">
      <c r="A4049" s="22">
        <v>511300</v>
      </c>
      <c r="B4049" s="23" t="s">
        <v>156</v>
      </c>
      <c r="C4049" s="32">
        <v>237400</v>
      </c>
      <c r="D4049" s="32">
        <v>0</v>
      </c>
    </row>
    <row r="4050" spans="1:4" s="4" customFormat="1" x14ac:dyDescent="0.2">
      <c r="A4050" s="22">
        <v>511700</v>
      </c>
      <c r="B4050" s="23" t="s">
        <v>159</v>
      </c>
      <c r="C4050" s="32">
        <v>772800</v>
      </c>
      <c r="D4050" s="32">
        <v>0</v>
      </c>
    </row>
    <row r="4051" spans="1:4" s="29" customFormat="1" x14ac:dyDescent="0.2">
      <c r="A4051" s="20">
        <v>516000</v>
      </c>
      <c r="B4051" s="25" t="s">
        <v>163</v>
      </c>
      <c r="C4051" s="19">
        <f t="shared" ref="C4051" si="576">C4052</f>
        <v>28000</v>
      </c>
      <c r="D4051" s="19">
        <f t="shared" ref="D4051" si="577">D4052</f>
        <v>0</v>
      </c>
    </row>
    <row r="4052" spans="1:4" s="4" customFormat="1" x14ac:dyDescent="0.2">
      <c r="A4052" s="22">
        <v>516100</v>
      </c>
      <c r="B4052" s="23" t="s">
        <v>163</v>
      </c>
      <c r="C4052" s="32">
        <v>28000</v>
      </c>
      <c r="D4052" s="32">
        <v>0</v>
      </c>
    </row>
    <row r="4053" spans="1:4" s="29" customFormat="1" x14ac:dyDescent="0.2">
      <c r="A4053" s="20">
        <v>610000</v>
      </c>
      <c r="B4053" s="25" t="s">
        <v>171</v>
      </c>
      <c r="C4053" s="19">
        <f>0+C4054</f>
        <v>300000</v>
      </c>
      <c r="D4053" s="19">
        <f>0+D4054</f>
        <v>0</v>
      </c>
    </row>
    <row r="4054" spans="1:4" s="29" customFormat="1" x14ac:dyDescent="0.2">
      <c r="A4054" s="20">
        <v>618000</v>
      </c>
      <c r="B4054" s="25" t="s">
        <v>115</v>
      </c>
      <c r="C4054" s="19">
        <f t="shared" ref="C4054" si="578">C4055</f>
        <v>300000</v>
      </c>
      <c r="D4054" s="19">
        <f t="shared" ref="D4054" si="579">D4055</f>
        <v>0</v>
      </c>
    </row>
    <row r="4055" spans="1:4" s="4" customFormat="1" x14ac:dyDescent="0.2">
      <c r="A4055" s="22">
        <v>618100</v>
      </c>
      <c r="B4055" s="23" t="s">
        <v>437</v>
      </c>
      <c r="C4055" s="32">
        <v>300000</v>
      </c>
      <c r="D4055" s="32">
        <v>0</v>
      </c>
    </row>
    <row r="4056" spans="1:4" s="29" customFormat="1" x14ac:dyDescent="0.2">
      <c r="A4056" s="20">
        <v>630000</v>
      </c>
      <c r="B4056" s="25" t="s">
        <v>191</v>
      </c>
      <c r="C4056" s="19">
        <f>C4060+C4057</f>
        <v>113500</v>
      </c>
      <c r="D4056" s="19">
        <f>D4060+D4057</f>
        <v>0</v>
      </c>
    </row>
    <row r="4057" spans="1:4" s="29" customFormat="1" x14ac:dyDescent="0.2">
      <c r="A4057" s="20">
        <v>631000</v>
      </c>
      <c r="B4057" s="25" t="s">
        <v>125</v>
      </c>
      <c r="C4057" s="19">
        <f>0+C4058+C4059</f>
        <v>3500</v>
      </c>
      <c r="D4057" s="19">
        <f>0+D4058+D4059</f>
        <v>0</v>
      </c>
    </row>
    <row r="4058" spans="1:4" s="4" customFormat="1" x14ac:dyDescent="0.2">
      <c r="A4058" s="30">
        <v>631200</v>
      </c>
      <c r="B4058" s="23" t="s">
        <v>194</v>
      </c>
      <c r="C4058" s="32">
        <v>0</v>
      </c>
      <c r="D4058" s="32">
        <v>0</v>
      </c>
    </row>
    <row r="4059" spans="1:4" s="4" customFormat="1" x14ac:dyDescent="0.2">
      <c r="A4059" s="30">
        <v>631300</v>
      </c>
      <c r="B4059" s="23" t="s">
        <v>195</v>
      </c>
      <c r="C4059" s="32">
        <v>3500</v>
      </c>
      <c r="D4059" s="32">
        <v>0</v>
      </c>
    </row>
    <row r="4060" spans="1:4" s="29" customFormat="1" x14ac:dyDescent="0.2">
      <c r="A4060" s="20">
        <v>638000</v>
      </c>
      <c r="B4060" s="25" t="s">
        <v>126</v>
      </c>
      <c r="C4060" s="19">
        <f t="shared" ref="C4060" si="580">C4061</f>
        <v>110000</v>
      </c>
      <c r="D4060" s="19">
        <f t="shared" ref="D4060" si="581">D4061</f>
        <v>0</v>
      </c>
    </row>
    <row r="4061" spans="1:4" s="4" customFormat="1" x14ac:dyDescent="0.2">
      <c r="A4061" s="22">
        <v>638100</v>
      </c>
      <c r="B4061" s="23" t="s">
        <v>196</v>
      </c>
      <c r="C4061" s="32">
        <v>110000</v>
      </c>
      <c r="D4061" s="32">
        <v>0</v>
      </c>
    </row>
    <row r="4062" spans="1:4" s="4" customFormat="1" x14ac:dyDescent="0.2">
      <c r="A4062" s="63"/>
      <c r="B4062" s="57" t="s">
        <v>230</v>
      </c>
      <c r="C4062" s="61">
        <f>C4006+C4040+C4047+C4053+C4056</f>
        <v>28275000</v>
      </c>
      <c r="D4062" s="61">
        <f>D4006+D4040+D4047+D4053+D4056</f>
        <v>0</v>
      </c>
    </row>
    <row r="4063" spans="1:4" s="4" customFormat="1" x14ac:dyDescent="0.2">
      <c r="A4063" s="14"/>
      <c r="B4063" s="23"/>
      <c r="C4063" s="24"/>
      <c r="D4063" s="24"/>
    </row>
    <row r="4064" spans="1:4" s="4" customFormat="1" x14ac:dyDescent="0.2">
      <c r="A4064" s="17"/>
      <c r="B4064" s="18"/>
      <c r="C4064" s="24"/>
      <c r="D4064" s="24"/>
    </row>
    <row r="4065" spans="1:4" s="4" customFormat="1" x14ac:dyDescent="0.2">
      <c r="A4065" s="22" t="s">
        <v>693</v>
      </c>
      <c r="B4065" s="25"/>
      <c r="C4065" s="24"/>
      <c r="D4065" s="24"/>
    </row>
    <row r="4066" spans="1:4" s="4" customFormat="1" x14ac:dyDescent="0.2">
      <c r="A4066" s="22" t="s">
        <v>249</v>
      </c>
      <c r="B4066" s="25"/>
      <c r="C4066" s="24"/>
      <c r="D4066" s="24"/>
    </row>
    <row r="4067" spans="1:4" s="4" customFormat="1" x14ac:dyDescent="0.2">
      <c r="A4067" s="22" t="s">
        <v>374</v>
      </c>
      <c r="B4067" s="25"/>
      <c r="C4067" s="24"/>
      <c r="D4067" s="24"/>
    </row>
    <row r="4068" spans="1:4" s="4" customFormat="1" x14ac:dyDescent="0.2">
      <c r="A4068" s="22" t="s">
        <v>525</v>
      </c>
      <c r="B4068" s="25"/>
      <c r="C4068" s="24"/>
      <c r="D4068" s="24"/>
    </row>
    <row r="4069" spans="1:4" s="4" customFormat="1" x14ac:dyDescent="0.2">
      <c r="A4069" s="22"/>
      <c r="B4069" s="53"/>
      <c r="C4069" s="41"/>
      <c r="D4069" s="41"/>
    </row>
    <row r="4070" spans="1:4" s="4" customFormat="1" x14ac:dyDescent="0.2">
      <c r="A4070" s="20">
        <v>410000</v>
      </c>
      <c r="B4070" s="21" t="s">
        <v>87</v>
      </c>
      <c r="C4070" s="19">
        <f>C4071+C4076+C4089+0+0+0</f>
        <v>2801299.9999999967</v>
      </c>
      <c r="D4070" s="19">
        <f>D4071+D4076+D4089+0+0+0</f>
        <v>0</v>
      </c>
    </row>
    <row r="4071" spans="1:4" s="4" customFormat="1" x14ac:dyDescent="0.2">
      <c r="A4071" s="20">
        <v>411000</v>
      </c>
      <c r="B4071" s="21" t="s">
        <v>201</v>
      </c>
      <c r="C4071" s="19">
        <f t="shared" ref="C4071" si="582">SUM(C4072:C4075)</f>
        <v>2563399.9999999967</v>
      </c>
      <c r="D4071" s="19">
        <f t="shared" ref="D4071" si="583">SUM(D4072:D4075)</f>
        <v>0</v>
      </c>
    </row>
    <row r="4072" spans="1:4" s="4" customFormat="1" x14ac:dyDescent="0.2">
      <c r="A4072" s="22">
        <v>411100</v>
      </c>
      <c r="B4072" s="23" t="s">
        <v>88</v>
      </c>
      <c r="C4072" s="32">
        <v>2376399.9999999967</v>
      </c>
      <c r="D4072" s="32">
        <v>0</v>
      </c>
    </row>
    <row r="4073" spans="1:4" s="4" customFormat="1" x14ac:dyDescent="0.2">
      <c r="A4073" s="22">
        <v>411200</v>
      </c>
      <c r="B4073" s="23" t="s">
        <v>214</v>
      </c>
      <c r="C4073" s="32">
        <v>90000</v>
      </c>
      <c r="D4073" s="32">
        <v>0</v>
      </c>
    </row>
    <row r="4074" spans="1:4" s="4" customFormat="1" ht="40.5" x14ac:dyDescent="0.2">
      <c r="A4074" s="22">
        <v>411300</v>
      </c>
      <c r="B4074" s="23" t="s">
        <v>89</v>
      </c>
      <c r="C4074" s="32">
        <v>61000</v>
      </c>
      <c r="D4074" s="32">
        <v>0</v>
      </c>
    </row>
    <row r="4075" spans="1:4" s="4" customFormat="1" x14ac:dyDescent="0.2">
      <c r="A4075" s="22">
        <v>411400</v>
      </c>
      <c r="B4075" s="23" t="s">
        <v>90</v>
      </c>
      <c r="C4075" s="32">
        <v>36000</v>
      </c>
      <c r="D4075" s="32">
        <v>0</v>
      </c>
    </row>
    <row r="4076" spans="1:4" s="4" customFormat="1" x14ac:dyDescent="0.2">
      <c r="A4076" s="20">
        <v>412000</v>
      </c>
      <c r="B4076" s="25" t="s">
        <v>206</v>
      </c>
      <c r="C4076" s="19">
        <f>SUM(C4077:C4088)</f>
        <v>236900</v>
      </c>
      <c r="D4076" s="19">
        <f>SUM(D4077:D4088)</f>
        <v>0</v>
      </c>
    </row>
    <row r="4077" spans="1:4" s="4" customFormat="1" x14ac:dyDescent="0.2">
      <c r="A4077" s="22">
        <v>412100</v>
      </c>
      <c r="B4077" s="23" t="s">
        <v>91</v>
      </c>
      <c r="C4077" s="32">
        <v>4999.9999999999991</v>
      </c>
      <c r="D4077" s="32">
        <v>0</v>
      </c>
    </row>
    <row r="4078" spans="1:4" s="4" customFormat="1" x14ac:dyDescent="0.2">
      <c r="A4078" s="22">
        <v>412200</v>
      </c>
      <c r="B4078" s="23" t="s">
        <v>215</v>
      </c>
      <c r="C4078" s="32">
        <v>102000</v>
      </c>
      <c r="D4078" s="32">
        <v>0</v>
      </c>
    </row>
    <row r="4079" spans="1:4" s="4" customFormat="1" x14ac:dyDescent="0.2">
      <c r="A4079" s="22">
        <v>412300</v>
      </c>
      <c r="B4079" s="23" t="s">
        <v>92</v>
      </c>
      <c r="C4079" s="32">
        <v>7999.9999999999991</v>
      </c>
      <c r="D4079" s="32">
        <v>0</v>
      </c>
    </row>
    <row r="4080" spans="1:4" s="4" customFormat="1" x14ac:dyDescent="0.2">
      <c r="A4080" s="22">
        <v>412400</v>
      </c>
      <c r="B4080" s="23" t="s">
        <v>93</v>
      </c>
      <c r="C4080" s="32">
        <v>900</v>
      </c>
      <c r="D4080" s="32">
        <v>0</v>
      </c>
    </row>
    <row r="4081" spans="1:4" s="4" customFormat="1" x14ac:dyDescent="0.2">
      <c r="A4081" s="22">
        <v>412500</v>
      </c>
      <c r="B4081" s="23" t="s">
        <v>94</v>
      </c>
      <c r="C4081" s="32">
        <v>45000</v>
      </c>
      <c r="D4081" s="32">
        <v>0</v>
      </c>
    </row>
    <row r="4082" spans="1:4" s="4" customFormat="1" x14ac:dyDescent="0.2">
      <c r="A4082" s="22">
        <v>412600</v>
      </c>
      <c r="B4082" s="23" t="s">
        <v>216</v>
      </c>
      <c r="C4082" s="32">
        <v>20000</v>
      </c>
      <c r="D4082" s="32">
        <v>0</v>
      </c>
    </row>
    <row r="4083" spans="1:4" s="4" customFormat="1" x14ac:dyDescent="0.2">
      <c r="A4083" s="22">
        <v>412700</v>
      </c>
      <c r="B4083" s="23" t="s">
        <v>203</v>
      </c>
      <c r="C4083" s="32">
        <v>37200</v>
      </c>
      <c r="D4083" s="32">
        <v>0</v>
      </c>
    </row>
    <row r="4084" spans="1:4" s="4" customFormat="1" x14ac:dyDescent="0.2">
      <c r="A4084" s="22">
        <v>412900</v>
      </c>
      <c r="B4084" s="27" t="s">
        <v>526</v>
      </c>
      <c r="C4084" s="32">
        <v>600</v>
      </c>
      <c r="D4084" s="32">
        <v>0</v>
      </c>
    </row>
    <row r="4085" spans="1:4" s="4" customFormat="1" x14ac:dyDescent="0.2">
      <c r="A4085" s="22">
        <v>412900</v>
      </c>
      <c r="B4085" s="27" t="s">
        <v>293</v>
      </c>
      <c r="C4085" s="32">
        <v>10200</v>
      </c>
      <c r="D4085" s="32">
        <v>0</v>
      </c>
    </row>
    <row r="4086" spans="1:4" s="4" customFormat="1" x14ac:dyDescent="0.2">
      <c r="A4086" s="22">
        <v>412900</v>
      </c>
      <c r="B4086" s="27" t="s">
        <v>312</v>
      </c>
      <c r="C4086" s="32">
        <v>2199.9999999999995</v>
      </c>
      <c r="D4086" s="32">
        <v>0</v>
      </c>
    </row>
    <row r="4087" spans="1:4" s="4" customFormat="1" x14ac:dyDescent="0.2">
      <c r="A4087" s="30">
        <v>412900</v>
      </c>
      <c r="B4087" s="27" t="s">
        <v>313</v>
      </c>
      <c r="C4087" s="32">
        <v>5500</v>
      </c>
      <c r="D4087" s="32">
        <v>0</v>
      </c>
    </row>
    <row r="4088" spans="1:4" s="4" customFormat="1" x14ac:dyDescent="0.2">
      <c r="A4088" s="22">
        <v>412900</v>
      </c>
      <c r="B4088" s="27" t="s">
        <v>295</v>
      </c>
      <c r="C4088" s="32">
        <v>300</v>
      </c>
      <c r="D4088" s="32">
        <v>0</v>
      </c>
    </row>
    <row r="4089" spans="1:4" s="29" customFormat="1" x14ac:dyDescent="0.2">
      <c r="A4089" s="20">
        <v>413000</v>
      </c>
      <c r="B4089" s="25" t="s">
        <v>207</v>
      </c>
      <c r="C4089" s="19">
        <f t="shared" ref="C4089" si="584">C4090</f>
        <v>1000</v>
      </c>
      <c r="D4089" s="19">
        <f t="shared" ref="D4089" si="585">D4090</f>
        <v>0</v>
      </c>
    </row>
    <row r="4090" spans="1:4" s="4" customFormat="1" x14ac:dyDescent="0.2">
      <c r="A4090" s="22">
        <v>413900</v>
      </c>
      <c r="B4090" s="23" t="s">
        <v>99</v>
      </c>
      <c r="C4090" s="32">
        <v>1000</v>
      </c>
      <c r="D4090" s="32">
        <v>0</v>
      </c>
    </row>
    <row r="4091" spans="1:4" s="29" customFormat="1" x14ac:dyDescent="0.2">
      <c r="A4091" s="20">
        <v>480000</v>
      </c>
      <c r="B4091" s="25" t="s">
        <v>148</v>
      </c>
      <c r="C4091" s="19">
        <f t="shared" ref="C4091:C4092" si="586">C4092</f>
        <v>0</v>
      </c>
      <c r="D4091" s="19">
        <f t="shared" ref="D4091:D4092" si="587">D4092</f>
        <v>0</v>
      </c>
    </row>
    <row r="4092" spans="1:4" s="29" customFormat="1" x14ac:dyDescent="0.2">
      <c r="A4092" s="20">
        <v>488000</v>
      </c>
      <c r="B4092" s="25" t="s">
        <v>103</v>
      </c>
      <c r="C4092" s="19">
        <f t="shared" si="586"/>
        <v>0</v>
      </c>
      <c r="D4092" s="19">
        <f t="shared" si="587"/>
        <v>0</v>
      </c>
    </row>
    <row r="4093" spans="1:4" s="4" customFormat="1" x14ac:dyDescent="0.2">
      <c r="A4093" s="30">
        <v>488100</v>
      </c>
      <c r="B4093" s="23" t="s">
        <v>103</v>
      </c>
      <c r="C4093" s="32">
        <v>0</v>
      </c>
      <c r="D4093" s="32">
        <v>0</v>
      </c>
    </row>
    <row r="4094" spans="1:4" s="4" customFormat="1" x14ac:dyDescent="0.2">
      <c r="A4094" s="20">
        <v>510000</v>
      </c>
      <c r="B4094" s="25" t="s">
        <v>152</v>
      </c>
      <c r="C4094" s="19">
        <f>C4100+C4095+C4098+0</f>
        <v>35000</v>
      </c>
      <c r="D4094" s="19">
        <f>D4100+D4095+D4098+0</f>
        <v>0</v>
      </c>
    </row>
    <row r="4095" spans="1:4" s="29" customFormat="1" x14ac:dyDescent="0.2">
      <c r="A4095" s="20">
        <v>511000</v>
      </c>
      <c r="B4095" s="25" t="s">
        <v>153</v>
      </c>
      <c r="C4095" s="19">
        <f>SUM(C4096:C4097)</f>
        <v>30000</v>
      </c>
      <c r="D4095" s="19">
        <f>SUM(D4096:D4097)</f>
        <v>0</v>
      </c>
    </row>
    <row r="4096" spans="1:4" s="4" customFormat="1" x14ac:dyDescent="0.2">
      <c r="A4096" s="22">
        <v>511300</v>
      </c>
      <c r="B4096" s="23" t="s">
        <v>156</v>
      </c>
      <c r="C4096" s="32">
        <v>20000</v>
      </c>
      <c r="D4096" s="32">
        <v>0</v>
      </c>
    </row>
    <row r="4097" spans="1:4" s="4" customFormat="1" x14ac:dyDescent="0.2">
      <c r="A4097" s="30">
        <v>511400</v>
      </c>
      <c r="B4097" s="23" t="s">
        <v>157</v>
      </c>
      <c r="C4097" s="32">
        <v>10000</v>
      </c>
      <c r="D4097" s="32">
        <v>0</v>
      </c>
    </row>
    <row r="4098" spans="1:4" s="29" customFormat="1" x14ac:dyDescent="0.2">
      <c r="A4098" s="20">
        <v>513000</v>
      </c>
      <c r="B4098" s="25" t="s">
        <v>161</v>
      </c>
      <c r="C4098" s="19">
        <f t="shared" ref="C4098" si="588">C4099</f>
        <v>0</v>
      </c>
      <c r="D4098" s="19">
        <f t="shared" ref="D4098" si="589">D4099</f>
        <v>0</v>
      </c>
    </row>
    <row r="4099" spans="1:4" s="4" customFormat="1" x14ac:dyDescent="0.2">
      <c r="A4099" s="22">
        <v>513700</v>
      </c>
      <c r="B4099" s="23" t="s">
        <v>162</v>
      </c>
      <c r="C4099" s="32">
        <v>0</v>
      </c>
      <c r="D4099" s="32">
        <v>0</v>
      </c>
    </row>
    <row r="4100" spans="1:4" s="4" customFormat="1" x14ac:dyDescent="0.2">
      <c r="A4100" s="20">
        <v>516000</v>
      </c>
      <c r="B4100" s="25" t="s">
        <v>163</v>
      </c>
      <c r="C4100" s="19">
        <f t="shared" ref="C4100" si="590">C4101</f>
        <v>5000</v>
      </c>
      <c r="D4100" s="19">
        <f t="shared" ref="D4100" si="591">D4101</f>
        <v>0</v>
      </c>
    </row>
    <row r="4101" spans="1:4" s="4" customFormat="1" x14ac:dyDescent="0.2">
      <c r="A4101" s="22">
        <v>516100</v>
      </c>
      <c r="B4101" s="23" t="s">
        <v>163</v>
      </c>
      <c r="C4101" s="32">
        <v>5000</v>
      </c>
      <c r="D4101" s="32">
        <v>0</v>
      </c>
    </row>
    <row r="4102" spans="1:4" s="29" customFormat="1" x14ac:dyDescent="0.2">
      <c r="A4102" s="20">
        <v>630000</v>
      </c>
      <c r="B4102" s="25" t="s">
        <v>191</v>
      </c>
      <c r="C4102" s="19">
        <f>C4103+0</f>
        <v>54000</v>
      </c>
      <c r="D4102" s="19">
        <f>D4103+0</f>
        <v>0</v>
      </c>
    </row>
    <row r="4103" spans="1:4" s="29" customFormat="1" x14ac:dyDescent="0.2">
      <c r="A4103" s="20">
        <v>638000</v>
      </c>
      <c r="B4103" s="25" t="s">
        <v>126</v>
      </c>
      <c r="C4103" s="19">
        <f t="shared" ref="C4103" si="592">C4104</f>
        <v>54000</v>
      </c>
      <c r="D4103" s="19">
        <f t="shared" ref="D4103" si="593">D4104</f>
        <v>0</v>
      </c>
    </row>
    <row r="4104" spans="1:4" s="4" customFormat="1" x14ac:dyDescent="0.2">
      <c r="A4104" s="22">
        <v>638100</v>
      </c>
      <c r="B4104" s="23" t="s">
        <v>196</v>
      </c>
      <c r="C4104" s="32">
        <v>54000</v>
      </c>
      <c r="D4104" s="32">
        <v>0</v>
      </c>
    </row>
    <row r="4105" spans="1:4" s="4" customFormat="1" x14ac:dyDescent="0.2">
      <c r="A4105" s="63"/>
      <c r="B4105" s="57" t="s">
        <v>230</v>
      </c>
      <c r="C4105" s="61">
        <f>C4070+C4094+C4102+C4091</f>
        <v>2890299.9999999967</v>
      </c>
      <c r="D4105" s="61">
        <f>D4070+D4094+D4102+D4091</f>
        <v>0</v>
      </c>
    </row>
    <row r="4106" spans="1:4" s="4" customFormat="1" x14ac:dyDescent="0.2">
      <c r="A4106" s="22"/>
      <c r="B4106" s="23"/>
      <c r="C4106" s="24"/>
      <c r="D4106" s="24"/>
    </row>
    <row r="4107" spans="1:4" s="4" customFormat="1" x14ac:dyDescent="0.2">
      <c r="A4107" s="17"/>
      <c r="B4107" s="18"/>
      <c r="C4107" s="24"/>
      <c r="D4107" s="24"/>
    </row>
    <row r="4108" spans="1:4" s="4" customFormat="1" x14ac:dyDescent="0.2">
      <c r="A4108" s="22" t="s">
        <v>694</v>
      </c>
      <c r="B4108" s="25"/>
      <c r="C4108" s="24"/>
      <c r="D4108" s="24"/>
    </row>
    <row r="4109" spans="1:4" s="4" customFormat="1" x14ac:dyDescent="0.2">
      <c r="A4109" s="22" t="s">
        <v>249</v>
      </c>
      <c r="B4109" s="25"/>
      <c r="C4109" s="24"/>
      <c r="D4109" s="24"/>
    </row>
    <row r="4110" spans="1:4" s="4" customFormat="1" x14ac:dyDescent="0.2">
      <c r="A4110" s="22" t="s">
        <v>378</v>
      </c>
      <c r="B4110" s="25"/>
      <c r="C4110" s="24"/>
      <c r="D4110" s="24"/>
    </row>
    <row r="4111" spans="1:4" s="4" customFormat="1" x14ac:dyDescent="0.2">
      <c r="A4111" s="22" t="s">
        <v>525</v>
      </c>
      <c r="B4111" s="25"/>
      <c r="C4111" s="24"/>
      <c r="D4111" s="24"/>
    </row>
    <row r="4112" spans="1:4" s="4" customFormat="1" x14ac:dyDescent="0.2">
      <c r="A4112" s="22"/>
      <c r="B4112" s="53"/>
      <c r="C4112" s="41"/>
      <c r="D4112" s="41"/>
    </row>
    <row r="4113" spans="1:4" s="4" customFormat="1" x14ac:dyDescent="0.2">
      <c r="A4113" s="20">
        <v>410000</v>
      </c>
      <c r="B4113" s="21" t="s">
        <v>87</v>
      </c>
      <c r="C4113" s="19">
        <f>C4114+C4119+C4134+C4132</f>
        <v>181534200</v>
      </c>
      <c r="D4113" s="19">
        <f>D4114+D4119+D4134+D4132</f>
        <v>0</v>
      </c>
    </row>
    <row r="4114" spans="1:4" s="4" customFormat="1" x14ac:dyDescent="0.2">
      <c r="A4114" s="20">
        <v>411000</v>
      </c>
      <c r="B4114" s="21" t="s">
        <v>201</v>
      </c>
      <c r="C4114" s="19">
        <f>SUM(C4115:C4118)</f>
        <v>1389000</v>
      </c>
      <c r="D4114" s="19">
        <f>SUM(D4115:D4118)</f>
        <v>0</v>
      </c>
    </row>
    <row r="4115" spans="1:4" s="4" customFormat="1" x14ac:dyDescent="0.2">
      <c r="A4115" s="22">
        <v>411100</v>
      </c>
      <c r="B4115" s="23" t="s">
        <v>88</v>
      </c>
      <c r="C4115" s="32">
        <v>1280000</v>
      </c>
      <c r="D4115" s="32">
        <v>0</v>
      </c>
    </row>
    <row r="4116" spans="1:4" s="4" customFormat="1" x14ac:dyDescent="0.2">
      <c r="A4116" s="22">
        <v>411200</v>
      </c>
      <c r="B4116" s="23" t="s">
        <v>214</v>
      </c>
      <c r="C4116" s="32">
        <v>44000</v>
      </c>
      <c r="D4116" s="32">
        <v>0</v>
      </c>
    </row>
    <row r="4117" spans="1:4" s="4" customFormat="1" ht="40.5" x14ac:dyDescent="0.2">
      <c r="A4117" s="22">
        <v>411300</v>
      </c>
      <c r="B4117" s="23" t="s">
        <v>89</v>
      </c>
      <c r="C4117" s="32">
        <v>52000</v>
      </c>
      <c r="D4117" s="32">
        <v>0</v>
      </c>
    </row>
    <row r="4118" spans="1:4" s="4" customFormat="1" x14ac:dyDescent="0.2">
      <c r="A4118" s="22">
        <v>411400</v>
      </c>
      <c r="B4118" s="23" t="s">
        <v>90</v>
      </c>
      <c r="C4118" s="32">
        <v>12999.999999999996</v>
      </c>
      <c r="D4118" s="32">
        <v>0</v>
      </c>
    </row>
    <row r="4119" spans="1:4" s="4" customFormat="1" x14ac:dyDescent="0.2">
      <c r="A4119" s="20">
        <v>412000</v>
      </c>
      <c r="B4119" s="25" t="s">
        <v>206</v>
      </c>
      <c r="C4119" s="19">
        <f>SUM(C4120:C4131)</f>
        <v>144700</v>
      </c>
      <c r="D4119" s="19">
        <f>SUM(D4120:D4131)</f>
        <v>0</v>
      </c>
    </row>
    <row r="4120" spans="1:4" s="4" customFormat="1" x14ac:dyDescent="0.2">
      <c r="A4120" s="22">
        <v>412100</v>
      </c>
      <c r="B4120" s="23" t="s">
        <v>91</v>
      </c>
      <c r="C4120" s="32">
        <v>16500</v>
      </c>
      <c r="D4120" s="32">
        <v>0</v>
      </c>
    </row>
    <row r="4121" spans="1:4" s="4" customFormat="1" x14ac:dyDescent="0.2">
      <c r="A4121" s="22">
        <v>412200</v>
      </c>
      <c r="B4121" s="23" t="s">
        <v>215</v>
      </c>
      <c r="C4121" s="32">
        <v>70000</v>
      </c>
      <c r="D4121" s="32">
        <v>0</v>
      </c>
    </row>
    <row r="4122" spans="1:4" s="4" customFormat="1" x14ac:dyDescent="0.2">
      <c r="A4122" s="22">
        <v>412300</v>
      </c>
      <c r="B4122" s="23" t="s">
        <v>92</v>
      </c>
      <c r="C4122" s="32">
        <v>15999.999999999998</v>
      </c>
      <c r="D4122" s="32">
        <v>0</v>
      </c>
    </row>
    <row r="4123" spans="1:4" s="4" customFormat="1" x14ac:dyDescent="0.2">
      <c r="A4123" s="22">
        <v>412500</v>
      </c>
      <c r="B4123" s="23" t="s">
        <v>94</v>
      </c>
      <c r="C4123" s="32">
        <v>5000</v>
      </c>
      <c r="D4123" s="32">
        <v>0</v>
      </c>
    </row>
    <row r="4124" spans="1:4" s="4" customFormat="1" x14ac:dyDescent="0.2">
      <c r="A4124" s="22">
        <v>412600</v>
      </c>
      <c r="B4124" s="23" t="s">
        <v>216</v>
      </c>
      <c r="C4124" s="32">
        <v>23999.999999999996</v>
      </c>
      <c r="D4124" s="32">
        <v>0</v>
      </c>
    </row>
    <row r="4125" spans="1:4" s="4" customFormat="1" x14ac:dyDescent="0.2">
      <c r="A4125" s="22">
        <v>412700</v>
      </c>
      <c r="B4125" s="23" t="s">
        <v>203</v>
      </c>
      <c r="C4125" s="32">
        <v>8000</v>
      </c>
      <c r="D4125" s="32">
        <v>0</v>
      </c>
    </row>
    <row r="4126" spans="1:4" s="4" customFormat="1" x14ac:dyDescent="0.2">
      <c r="A4126" s="22">
        <v>412900</v>
      </c>
      <c r="B4126" s="27" t="s">
        <v>526</v>
      </c>
      <c r="C4126" s="32">
        <v>499.99999999999989</v>
      </c>
      <c r="D4126" s="32">
        <v>0</v>
      </c>
    </row>
    <row r="4127" spans="1:4" s="4" customFormat="1" x14ac:dyDescent="0.2">
      <c r="A4127" s="22">
        <v>412900</v>
      </c>
      <c r="B4127" s="27" t="s">
        <v>293</v>
      </c>
      <c r="C4127" s="32">
        <v>500</v>
      </c>
      <c r="D4127" s="32">
        <v>0</v>
      </c>
    </row>
    <row r="4128" spans="1:4" s="4" customFormat="1" x14ac:dyDescent="0.2">
      <c r="A4128" s="22">
        <v>412900</v>
      </c>
      <c r="B4128" s="27" t="s">
        <v>311</v>
      </c>
      <c r="C4128" s="32">
        <v>1200</v>
      </c>
      <c r="D4128" s="32">
        <v>0</v>
      </c>
    </row>
    <row r="4129" spans="1:4" s="4" customFormat="1" x14ac:dyDescent="0.2">
      <c r="A4129" s="22">
        <v>412900</v>
      </c>
      <c r="B4129" s="27" t="s">
        <v>312</v>
      </c>
      <c r="C4129" s="32">
        <v>800</v>
      </c>
      <c r="D4129" s="32">
        <v>0</v>
      </c>
    </row>
    <row r="4130" spans="1:4" s="4" customFormat="1" x14ac:dyDescent="0.2">
      <c r="A4130" s="22">
        <v>412900</v>
      </c>
      <c r="B4130" s="27" t="s">
        <v>313</v>
      </c>
      <c r="C4130" s="32">
        <v>2000</v>
      </c>
      <c r="D4130" s="32">
        <v>0</v>
      </c>
    </row>
    <row r="4131" spans="1:4" s="4" customFormat="1" x14ac:dyDescent="0.2">
      <c r="A4131" s="22">
        <v>412900</v>
      </c>
      <c r="B4131" s="23" t="s">
        <v>295</v>
      </c>
      <c r="C4131" s="32">
        <v>200</v>
      </c>
      <c r="D4131" s="32">
        <v>0</v>
      </c>
    </row>
    <row r="4132" spans="1:4" s="29" customFormat="1" x14ac:dyDescent="0.2">
      <c r="A4132" s="20">
        <v>413000</v>
      </c>
      <c r="B4132" s="25" t="s">
        <v>207</v>
      </c>
      <c r="C4132" s="19">
        <f t="shared" ref="C4132" si="594">C4133</f>
        <v>500</v>
      </c>
      <c r="D4132" s="19">
        <f t="shared" ref="D4132" si="595">D4133</f>
        <v>0</v>
      </c>
    </row>
    <row r="4133" spans="1:4" s="4" customFormat="1" x14ac:dyDescent="0.2">
      <c r="A4133" s="22">
        <v>413900</v>
      </c>
      <c r="B4133" s="23" t="s">
        <v>99</v>
      </c>
      <c r="C4133" s="32">
        <v>500</v>
      </c>
      <c r="D4133" s="32">
        <v>0</v>
      </c>
    </row>
    <row r="4134" spans="1:4" s="29" customFormat="1" x14ac:dyDescent="0.2">
      <c r="A4134" s="20">
        <v>414000</v>
      </c>
      <c r="B4134" s="25" t="s">
        <v>104</v>
      </c>
      <c r="C4134" s="19">
        <f t="shared" ref="C4134" si="596">SUM(C4135:C4135)</f>
        <v>180000000</v>
      </c>
      <c r="D4134" s="19">
        <f t="shared" ref="D4134" si="597">SUM(D4135:D4135)</f>
        <v>0</v>
      </c>
    </row>
    <row r="4135" spans="1:4" s="4" customFormat="1" x14ac:dyDescent="0.2">
      <c r="A4135" s="22">
        <v>414100</v>
      </c>
      <c r="B4135" s="23" t="s">
        <v>438</v>
      </c>
      <c r="C4135" s="32">
        <v>180000000</v>
      </c>
      <c r="D4135" s="32">
        <v>0</v>
      </c>
    </row>
    <row r="4136" spans="1:4" s="4" customFormat="1" x14ac:dyDescent="0.2">
      <c r="A4136" s="20">
        <v>510000</v>
      </c>
      <c r="B4136" s="25" t="s">
        <v>152</v>
      </c>
      <c r="C4136" s="19">
        <f>C4137+C4139</f>
        <v>5000</v>
      </c>
      <c r="D4136" s="19">
        <f>D4137+D4139</f>
        <v>0</v>
      </c>
    </row>
    <row r="4137" spans="1:4" s="4" customFormat="1" x14ac:dyDescent="0.2">
      <c r="A4137" s="20">
        <v>511000</v>
      </c>
      <c r="B4137" s="25" t="s">
        <v>153</v>
      </c>
      <c r="C4137" s="19">
        <f t="shared" ref="C4137" si="598">SUM(C4138:C4138)</f>
        <v>3000.0000000000005</v>
      </c>
      <c r="D4137" s="19">
        <f t="shared" ref="D4137" si="599">SUM(D4138:D4138)</f>
        <v>0</v>
      </c>
    </row>
    <row r="4138" spans="1:4" s="4" customFormat="1" x14ac:dyDescent="0.2">
      <c r="A4138" s="22">
        <v>511300</v>
      </c>
      <c r="B4138" s="23" t="s">
        <v>156</v>
      </c>
      <c r="C4138" s="32">
        <v>3000.0000000000005</v>
      </c>
      <c r="D4138" s="32">
        <v>0</v>
      </c>
    </row>
    <row r="4139" spans="1:4" s="29" customFormat="1" x14ac:dyDescent="0.2">
      <c r="A4139" s="20">
        <v>516000</v>
      </c>
      <c r="B4139" s="25" t="s">
        <v>163</v>
      </c>
      <c r="C4139" s="19">
        <f t="shared" ref="C4139" si="600">C4140</f>
        <v>2000</v>
      </c>
      <c r="D4139" s="19">
        <f t="shared" ref="D4139" si="601">D4140</f>
        <v>0</v>
      </c>
    </row>
    <row r="4140" spans="1:4" s="4" customFormat="1" x14ac:dyDescent="0.2">
      <c r="A4140" s="22">
        <v>516100</v>
      </c>
      <c r="B4140" s="23" t="s">
        <v>163</v>
      </c>
      <c r="C4140" s="32">
        <v>2000</v>
      </c>
      <c r="D4140" s="32">
        <v>0</v>
      </c>
    </row>
    <row r="4141" spans="1:4" s="29" customFormat="1" x14ac:dyDescent="0.2">
      <c r="A4141" s="20">
        <v>630000</v>
      </c>
      <c r="B4141" s="25" t="s">
        <v>191</v>
      </c>
      <c r="C4141" s="19">
        <f t="shared" ref="C4141:C4142" si="602">C4142</f>
        <v>43000</v>
      </c>
      <c r="D4141" s="19">
        <f t="shared" ref="D4141:D4142" si="603">D4142</f>
        <v>0</v>
      </c>
    </row>
    <row r="4142" spans="1:4" s="29" customFormat="1" x14ac:dyDescent="0.2">
      <c r="A4142" s="20">
        <v>638000</v>
      </c>
      <c r="B4142" s="25" t="s">
        <v>126</v>
      </c>
      <c r="C4142" s="19">
        <f t="shared" si="602"/>
        <v>43000</v>
      </c>
      <c r="D4142" s="19">
        <f t="shared" si="603"/>
        <v>0</v>
      </c>
    </row>
    <row r="4143" spans="1:4" s="4" customFormat="1" x14ac:dyDescent="0.2">
      <c r="A4143" s="22">
        <v>638100</v>
      </c>
      <c r="B4143" s="23" t="s">
        <v>196</v>
      </c>
      <c r="C4143" s="32">
        <v>43000</v>
      </c>
      <c r="D4143" s="32">
        <v>0</v>
      </c>
    </row>
    <row r="4144" spans="1:4" s="4" customFormat="1" x14ac:dyDescent="0.2">
      <c r="A4144" s="63"/>
      <c r="B4144" s="57" t="s">
        <v>230</v>
      </c>
      <c r="C4144" s="61">
        <f t="shared" ref="C4144" si="604">C4113+C4136+C4141</f>
        <v>181582200</v>
      </c>
      <c r="D4144" s="61">
        <f t="shared" ref="D4144" si="605">D4113+D4136+D4141</f>
        <v>0</v>
      </c>
    </row>
    <row r="4145" spans="1:4" s="4" customFormat="1" x14ac:dyDescent="0.2">
      <c r="A4145" s="40"/>
      <c r="B4145" s="18"/>
      <c r="C4145" s="24"/>
      <c r="D4145" s="24"/>
    </row>
    <row r="4146" spans="1:4" s="4" customFormat="1" x14ac:dyDescent="0.2">
      <c r="A4146" s="17"/>
      <c r="B4146" s="18"/>
      <c r="C4146" s="24"/>
      <c r="D4146" s="24"/>
    </row>
    <row r="4147" spans="1:4" s="4" customFormat="1" x14ac:dyDescent="0.2">
      <c r="A4147" s="22" t="s">
        <v>695</v>
      </c>
      <c r="B4147" s="25"/>
      <c r="C4147" s="24"/>
      <c r="D4147" s="24"/>
    </row>
    <row r="4148" spans="1:4" s="4" customFormat="1" x14ac:dyDescent="0.2">
      <c r="A4148" s="22" t="s">
        <v>250</v>
      </c>
      <c r="B4148" s="25"/>
      <c r="C4148" s="24"/>
      <c r="D4148" s="24"/>
    </row>
    <row r="4149" spans="1:4" s="4" customFormat="1" x14ac:dyDescent="0.2">
      <c r="A4149" s="22" t="s">
        <v>374</v>
      </c>
      <c r="B4149" s="25"/>
      <c r="C4149" s="24"/>
      <c r="D4149" s="24"/>
    </row>
    <row r="4150" spans="1:4" s="4" customFormat="1" x14ac:dyDescent="0.2">
      <c r="A4150" s="22" t="s">
        <v>525</v>
      </c>
      <c r="B4150" s="25"/>
      <c r="C4150" s="24"/>
      <c r="D4150" s="24"/>
    </row>
    <row r="4151" spans="1:4" s="4" customFormat="1" x14ac:dyDescent="0.2">
      <c r="A4151" s="22"/>
      <c r="B4151" s="53"/>
      <c r="C4151" s="41"/>
      <c r="D4151" s="41"/>
    </row>
    <row r="4152" spans="1:4" s="4" customFormat="1" x14ac:dyDescent="0.2">
      <c r="A4152" s="20">
        <v>410000</v>
      </c>
      <c r="B4152" s="21" t="s">
        <v>87</v>
      </c>
      <c r="C4152" s="19">
        <f>C4153+C4158+C4170+C4174+C4177</f>
        <v>13833600</v>
      </c>
      <c r="D4152" s="19">
        <f>D4153+D4158+D4170+D4174+D4177</f>
        <v>0</v>
      </c>
    </row>
    <row r="4153" spans="1:4" s="4" customFormat="1" x14ac:dyDescent="0.2">
      <c r="A4153" s="20">
        <v>411000</v>
      </c>
      <c r="B4153" s="21" t="s">
        <v>201</v>
      </c>
      <c r="C4153" s="19">
        <f>SUM(C4154:C4157)</f>
        <v>1682000</v>
      </c>
      <c r="D4153" s="19">
        <f>SUM(D4154:D4157)</f>
        <v>0</v>
      </c>
    </row>
    <row r="4154" spans="1:4" s="4" customFormat="1" x14ac:dyDescent="0.2">
      <c r="A4154" s="22">
        <v>411100</v>
      </c>
      <c r="B4154" s="23" t="s">
        <v>88</v>
      </c>
      <c r="C4154" s="32">
        <v>1598000</v>
      </c>
      <c r="D4154" s="32">
        <v>0</v>
      </c>
    </row>
    <row r="4155" spans="1:4" s="4" customFormat="1" x14ac:dyDescent="0.2">
      <c r="A4155" s="22">
        <v>411200</v>
      </c>
      <c r="B4155" s="23" t="s">
        <v>214</v>
      </c>
      <c r="C4155" s="32">
        <v>47900</v>
      </c>
      <c r="D4155" s="32">
        <v>0</v>
      </c>
    </row>
    <row r="4156" spans="1:4" s="4" customFormat="1" ht="40.5" x14ac:dyDescent="0.2">
      <c r="A4156" s="22">
        <v>411300</v>
      </c>
      <c r="B4156" s="23" t="s">
        <v>89</v>
      </c>
      <c r="C4156" s="32">
        <v>31000</v>
      </c>
      <c r="D4156" s="32">
        <v>0</v>
      </c>
    </row>
    <row r="4157" spans="1:4" s="4" customFormat="1" x14ac:dyDescent="0.2">
      <c r="A4157" s="22">
        <v>411400</v>
      </c>
      <c r="B4157" s="23" t="s">
        <v>90</v>
      </c>
      <c r="C4157" s="32">
        <v>5100</v>
      </c>
      <c r="D4157" s="32">
        <v>0</v>
      </c>
    </row>
    <row r="4158" spans="1:4" s="4" customFormat="1" x14ac:dyDescent="0.2">
      <c r="A4158" s="20">
        <v>412000</v>
      </c>
      <c r="B4158" s="25" t="s">
        <v>206</v>
      </c>
      <c r="C4158" s="19">
        <f>SUM(C4159:C4169)</f>
        <v>247999.99999999997</v>
      </c>
      <c r="D4158" s="19">
        <f>SUM(D4159:D4169)</f>
        <v>0</v>
      </c>
    </row>
    <row r="4159" spans="1:4" s="4" customFormat="1" x14ac:dyDescent="0.2">
      <c r="A4159" s="22">
        <v>412100</v>
      </c>
      <c r="B4159" s="23" t="s">
        <v>91</v>
      </c>
      <c r="C4159" s="32">
        <v>6000</v>
      </c>
      <c r="D4159" s="32">
        <v>0</v>
      </c>
    </row>
    <row r="4160" spans="1:4" s="4" customFormat="1" x14ac:dyDescent="0.2">
      <c r="A4160" s="22">
        <v>412200</v>
      </c>
      <c r="B4160" s="23" t="s">
        <v>215</v>
      </c>
      <c r="C4160" s="32">
        <v>19000</v>
      </c>
      <c r="D4160" s="32">
        <v>0</v>
      </c>
    </row>
    <row r="4161" spans="1:4" s="4" customFormat="1" x14ac:dyDescent="0.2">
      <c r="A4161" s="22">
        <v>412300</v>
      </c>
      <c r="B4161" s="23" t="s">
        <v>92</v>
      </c>
      <c r="C4161" s="32">
        <v>16999.999999999996</v>
      </c>
      <c r="D4161" s="32">
        <v>0</v>
      </c>
    </row>
    <row r="4162" spans="1:4" s="4" customFormat="1" x14ac:dyDescent="0.2">
      <c r="A4162" s="22">
        <v>412500</v>
      </c>
      <c r="B4162" s="23" t="s">
        <v>94</v>
      </c>
      <c r="C4162" s="32">
        <v>25000</v>
      </c>
      <c r="D4162" s="32">
        <v>0</v>
      </c>
    </row>
    <row r="4163" spans="1:4" s="4" customFormat="1" x14ac:dyDescent="0.2">
      <c r="A4163" s="22">
        <v>412600</v>
      </c>
      <c r="B4163" s="23" t="s">
        <v>216</v>
      </c>
      <c r="C4163" s="32">
        <v>42999.999999999971</v>
      </c>
      <c r="D4163" s="32">
        <v>0</v>
      </c>
    </row>
    <row r="4164" spans="1:4" s="4" customFormat="1" x14ac:dyDescent="0.2">
      <c r="A4164" s="22">
        <v>412700</v>
      </c>
      <c r="B4164" s="23" t="s">
        <v>203</v>
      </c>
      <c r="C4164" s="32">
        <v>50000</v>
      </c>
      <c r="D4164" s="32">
        <v>0</v>
      </c>
    </row>
    <row r="4165" spans="1:4" s="4" customFormat="1" x14ac:dyDescent="0.2">
      <c r="A4165" s="22">
        <v>412900</v>
      </c>
      <c r="B4165" s="27" t="s">
        <v>526</v>
      </c>
      <c r="C4165" s="32">
        <v>999.99999999999977</v>
      </c>
      <c r="D4165" s="32">
        <v>0</v>
      </c>
    </row>
    <row r="4166" spans="1:4" s="4" customFormat="1" x14ac:dyDescent="0.2">
      <c r="A4166" s="22">
        <v>412900</v>
      </c>
      <c r="B4166" s="27" t="s">
        <v>293</v>
      </c>
      <c r="C4166" s="32">
        <v>77000</v>
      </c>
      <c r="D4166" s="32">
        <v>0</v>
      </c>
    </row>
    <row r="4167" spans="1:4" s="4" customFormat="1" x14ac:dyDescent="0.2">
      <c r="A4167" s="22">
        <v>412900</v>
      </c>
      <c r="B4167" s="27" t="s">
        <v>311</v>
      </c>
      <c r="C4167" s="32">
        <v>3999.9999999999991</v>
      </c>
      <c r="D4167" s="32">
        <v>0</v>
      </c>
    </row>
    <row r="4168" spans="1:4" s="4" customFormat="1" x14ac:dyDescent="0.2">
      <c r="A4168" s="22">
        <v>412900</v>
      </c>
      <c r="B4168" s="27" t="s">
        <v>312</v>
      </c>
      <c r="C4168" s="32">
        <v>3000</v>
      </c>
      <c r="D4168" s="32">
        <v>0</v>
      </c>
    </row>
    <row r="4169" spans="1:4" s="4" customFormat="1" x14ac:dyDescent="0.2">
      <c r="A4169" s="22">
        <v>412900</v>
      </c>
      <c r="B4169" s="23" t="s">
        <v>313</v>
      </c>
      <c r="C4169" s="32">
        <v>3000</v>
      </c>
      <c r="D4169" s="32">
        <v>0</v>
      </c>
    </row>
    <row r="4170" spans="1:4" s="4" customFormat="1" x14ac:dyDescent="0.2">
      <c r="A4170" s="20">
        <v>414000</v>
      </c>
      <c r="B4170" s="25" t="s">
        <v>104</v>
      </c>
      <c r="C4170" s="19">
        <f>SUM(C4171:C4173)</f>
        <v>11633500</v>
      </c>
      <c r="D4170" s="19">
        <f>SUM(D4171:D4173)</f>
        <v>0</v>
      </c>
    </row>
    <row r="4171" spans="1:4" s="4" customFormat="1" x14ac:dyDescent="0.2">
      <c r="A4171" s="30">
        <v>414100</v>
      </c>
      <c r="B4171" s="23" t="s">
        <v>439</v>
      </c>
      <c r="C4171" s="32">
        <v>10000000</v>
      </c>
      <c r="D4171" s="32">
        <v>0</v>
      </c>
    </row>
    <row r="4172" spans="1:4" s="4" customFormat="1" x14ac:dyDescent="0.2">
      <c r="A4172" s="30">
        <v>414100</v>
      </c>
      <c r="B4172" s="23" t="s">
        <v>440</v>
      </c>
      <c r="C4172" s="32">
        <v>1123000</v>
      </c>
      <c r="D4172" s="32">
        <v>0</v>
      </c>
    </row>
    <row r="4173" spans="1:4" s="4" customFormat="1" x14ac:dyDescent="0.2">
      <c r="A4173" s="30">
        <v>414100</v>
      </c>
      <c r="B4173" s="23" t="s">
        <v>696</v>
      </c>
      <c r="C4173" s="32">
        <v>510500</v>
      </c>
      <c r="D4173" s="32">
        <v>0</v>
      </c>
    </row>
    <row r="4174" spans="1:4" s="60" customFormat="1" x14ac:dyDescent="0.2">
      <c r="A4174" s="20">
        <v>415000</v>
      </c>
      <c r="B4174" s="25" t="s">
        <v>50</v>
      </c>
      <c r="C4174" s="19">
        <f>SUM(C4175:C4176)</f>
        <v>270000</v>
      </c>
      <c r="D4174" s="19">
        <f>SUM(D4175:D4176)</f>
        <v>0</v>
      </c>
    </row>
    <row r="4175" spans="1:4" s="4" customFormat="1" x14ac:dyDescent="0.2">
      <c r="A4175" s="30">
        <v>415200</v>
      </c>
      <c r="B4175" s="23" t="s">
        <v>265</v>
      </c>
      <c r="C4175" s="32">
        <v>19999.999999999996</v>
      </c>
      <c r="D4175" s="32">
        <v>0</v>
      </c>
    </row>
    <row r="4176" spans="1:4" s="4" customFormat="1" x14ac:dyDescent="0.2">
      <c r="A4176" s="30">
        <v>415200</v>
      </c>
      <c r="B4176" s="23" t="s">
        <v>509</v>
      </c>
      <c r="C4176" s="32">
        <v>250000</v>
      </c>
      <c r="D4176" s="32">
        <v>0</v>
      </c>
    </row>
    <row r="4177" spans="1:4" s="29" customFormat="1" x14ac:dyDescent="0.2">
      <c r="A4177" s="20">
        <v>419000</v>
      </c>
      <c r="B4177" s="25" t="s">
        <v>211</v>
      </c>
      <c r="C4177" s="19">
        <f t="shared" ref="C4177" si="606">C4178</f>
        <v>100</v>
      </c>
      <c r="D4177" s="19">
        <f t="shared" ref="D4177" si="607">D4178</f>
        <v>0</v>
      </c>
    </row>
    <row r="4178" spans="1:4" s="4" customFormat="1" x14ac:dyDescent="0.2">
      <c r="A4178" s="22">
        <v>419100</v>
      </c>
      <c r="B4178" s="23" t="s">
        <v>211</v>
      </c>
      <c r="C4178" s="32">
        <v>100</v>
      </c>
      <c r="D4178" s="32">
        <v>0</v>
      </c>
    </row>
    <row r="4179" spans="1:4" s="4" customFormat="1" x14ac:dyDescent="0.2">
      <c r="A4179" s="20">
        <v>510000</v>
      </c>
      <c r="B4179" s="25" t="s">
        <v>152</v>
      </c>
      <c r="C4179" s="19">
        <f>C4180+C4182</f>
        <v>15000</v>
      </c>
      <c r="D4179" s="19">
        <f>D4180+D4182</f>
        <v>0</v>
      </c>
    </row>
    <row r="4180" spans="1:4" s="4" customFormat="1" x14ac:dyDescent="0.2">
      <c r="A4180" s="20">
        <v>511000</v>
      </c>
      <c r="B4180" s="25" t="s">
        <v>153</v>
      </c>
      <c r="C4180" s="19">
        <f>SUM(C4181:C4181)</f>
        <v>10000</v>
      </c>
      <c r="D4180" s="19">
        <f>SUM(D4181:D4181)</f>
        <v>0</v>
      </c>
    </row>
    <row r="4181" spans="1:4" s="4" customFormat="1" x14ac:dyDescent="0.2">
      <c r="A4181" s="22">
        <v>511300</v>
      </c>
      <c r="B4181" s="23" t="s">
        <v>156</v>
      </c>
      <c r="C4181" s="32">
        <v>10000</v>
      </c>
      <c r="D4181" s="32">
        <v>0</v>
      </c>
    </row>
    <row r="4182" spans="1:4" s="29" customFormat="1" x14ac:dyDescent="0.2">
      <c r="A4182" s="20">
        <v>516000</v>
      </c>
      <c r="B4182" s="25" t="s">
        <v>163</v>
      </c>
      <c r="C4182" s="19">
        <f t="shared" ref="C4182" si="608">SUM(C4183)</f>
        <v>5000</v>
      </c>
      <c r="D4182" s="19">
        <f t="shared" ref="D4182" si="609">SUM(D4183)</f>
        <v>0</v>
      </c>
    </row>
    <row r="4183" spans="1:4" s="4" customFormat="1" x14ac:dyDescent="0.2">
      <c r="A4183" s="22">
        <v>516100</v>
      </c>
      <c r="B4183" s="23" t="s">
        <v>163</v>
      </c>
      <c r="C4183" s="32">
        <v>5000</v>
      </c>
      <c r="D4183" s="32">
        <v>0</v>
      </c>
    </row>
    <row r="4184" spans="1:4" s="29" customFormat="1" x14ac:dyDescent="0.2">
      <c r="A4184" s="20">
        <v>630000</v>
      </c>
      <c r="B4184" s="25" t="s">
        <v>191</v>
      </c>
      <c r="C4184" s="19">
        <f>0+C4185</f>
        <v>36200</v>
      </c>
      <c r="D4184" s="19">
        <f>0+D4185</f>
        <v>0</v>
      </c>
    </row>
    <row r="4185" spans="1:4" s="29" customFormat="1" x14ac:dyDescent="0.2">
      <c r="A4185" s="20">
        <v>638000</v>
      </c>
      <c r="B4185" s="25" t="s">
        <v>126</v>
      </c>
      <c r="C4185" s="19">
        <f t="shared" ref="C4185" si="610">C4186</f>
        <v>36200</v>
      </c>
      <c r="D4185" s="19">
        <f t="shared" ref="D4185" si="611">D4186</f>
        <v>0</v>
      </c>
    </row>
    <row r="4186" spans="1:4" s="4" customFormat="1" x14ac:dyDescent="0.2">
      <c r="A4186" s="22">
        <v>638100</v>
      </c>
      <c r="B4186" s="23" t="s">
        <v>196</v>
      </c>
      <c r="C4186" s="32">
        <v>36200</v>
      </c>
      <c r="D4186" s="32">
        <v>0</v>
      </c>
    </row>
    <row r="4187" spans="1:4" s="4" customFormat="1" x14ac:dyDescent="0.2">
      <c r="A4187" s="63"/>
      <c r="B4187" s="57" t="s">
        <v>230</v>
      </c>
      <c r="C4187" s="61">
        <f>C4152+C4179+C4184+0</f>
        <v>13884800</v>
      </c>
      <c r="D4187" s="61">
        <f>D4152+D4179+D4184+0</f>
        <v>0</v>
      </c>
    </row>
    <row r="4188" spans="1:4" s="4" customFormat="1" x14ac:dyDescent="0.2">
      <c r="A4188" s="14"/>
      <c r="B4188" s="23"/>
      <c r="C4188" s="24"/>
      <c r="D4188" s="24"/>
    </row>
    <row r="4189" spans="1:4" s="4" customFormat="1" x14ac:dyDescent="0.2">
      <c r="A4189" s="17"/>
      <c r="B4189" s="18"/>
      <c r="C4189" s="41"/>
      <c r="D4189" s="41"/>
    </row>
    <row r="4190" spans="1:4" s="4" customFormat="1" x14ac:dyDescent="0.2">
      <c r="A4190" s="22" t="s">
        <v>697</v>
      </c>
      <c r="B4190" s="25"/>
      <c r="C4190" s="24"/>
      <c r="D4190" s="24"/>
    </row>
    <row r="4191" spans="1:4" s="4" customFormat="1" x14ac:dyDescent="0.2">
      <c r="A4191" s="22" t="s">
        <v>250</v>
      </c>
      <c r="B4191" s="25"/>
      <c r="C4191" s="24"/>
      <c r="D4191" s="24"/>
    </row>
    <row r="4192" spans="1:4" s="4" customFormat="1" x14ac:dyDescent="0.2">
      <c r="A4192" s="22" t="s">
        <v>378</v>
      </c>
      <c r="B4192" s="25"/>
      <c r="C4192" s="24"/>
      <c r="D4192" s="24"/>
    </row>
    <row r="4193" spans="1:4" s="4" customFormat="1" x14ac:dyDescent="0.2">
      <c r="A4193" s="22" t="s">
        <v>525</v>
      </c>
      <c r="B4193" s="25"/>
      <c r="C4193" s="24"/>
      <c r="D4193" s="24"/>
    </row>
    <row r="4194" spans="1:4" s="4" customFormat="1" x14ac:dyDescent="0.2">
      <c r="A4194" s="22"/>
      <c r="B4194" s="53"/>
      <c r="C4194" s="41"/>
      <c r="D4194" s="41"/>
    </row>
    <row r="4195" spans="1:4" s="4" customFormat="1" x14ac:dyDescent="0.2">
      <c r="A4195" s="20">
        <v>410000</v>
      </c>
      <c r="B4195" s="21" t="s">
        <v>87</v>
      </c>
      <c r="C4195" s="19">
        <f>C4196+C4201+C4214</f>
        <v>567399.99999999977</v>
      </c>
      <c r="D4195" s="19">
        <f>D4196+D4201+D4214</f>
        <v>59000</v>
      </c>
    </row>
    <row r="4196" spans="1:4" s="4" customFormat="1" x14ac:dyDescent="0.2">
      <c r="A4196" s="20">
        <v>411000</v>
      </c>
      <c r="B4196" s="21" t="s">
        <v>201</v>
      </c>
      <c r="C4196" s="19">
        <f>SUM(C4197:C4200)</f>
        <v>418399.99999999971</v>
      </c>
      <c r="D4196" s="19">
        <f>SUM(D4197:D4200)</f>
        <v>0</v>
      </c>
    </row>
    <row r="4197" spans="1:4" s="4" customFormat="1" x14ac:dyDescent="0.2">
      <c r="A4197" s="22">
        <v>411100</v>
      </c>
      <c r="B4197" s="23" t="s">
        <v>88</v>
      </c>
      <c r="C4197" s="32">
        <v>370499.99999999971</v>
      </c>
      <c r="D4197" s="32">
        <v>0</v>
      </c>
    </row>
    <row r="4198" spans="1:4" s="4" customFormat="1" x14ac:dyDescent="0.2">
      <c r="A4198" s="22">
        <v>411200</v>
      </c>
      <c r="B4198" s="23" t="s">
        <v>214</v>
      </c>
      <c r="C4198" s="32">
        <v>31300</v>
      </c>
      <c r="D4198" s="32">
        <v>0</v>
      </c>
    </row>
    <row r="4199" spans="1:4" s="4" customFormat="1" ht="40.5" x14ac:dyDescent="0.2">
      <c r="A4199" s="22">
        <v>411300</v>
      </c>
      <c r="B4199" s="23" t="s">
        <v>89</v>
      </c>
      <c r="C4199" s="32">
        <v>11600</v>
      </c>
      <c r="D4199" s="32">
        <v>0</v>
      </c>
    </row>
    <row r="4200" spans="1:4" s="4" customFormat="1" x14ac:dyDescent="0.2">
      <c r="A4200" s="22">
        <v>411400</v>
      </c>
      <c r="B4200" s="23" t="s">
        <v>90</v>
      </c>
      <c r="C4200" s="32">
        <v>4999.9999999999991</v>
      </c>
      <c r="D4200" s="32">
        <v>0</v>
      </c>
    </row>
    <row r="4201" spans="1:4" s="4" customFormat="1" x14ac:dyDescent="0.2">
      <c r="A4201" s="20">
        <v>412000</v>
      </c>
      <c r="B4201" s="25" t="s">
        <v>206</v>
      </c>
      <c r="C4201" s="19">
        <f>SUM(C4202:C4213)</f>
        <v>149000.00000000006</v>
      </c>
      <c r="D4201" s="19">
        <f>SUM(D4202:D4213)</f>
        <v>39100</v>
      </c>
    </row>
    <row r="4202" spans="1:4" s="4" customFormat="1" x14ac:dyDescent="0.2">
      <c r="A4202" s="22">
        <v>412100</v>
      </c>
      <c r="B4202" s="23" t="s">
        <v>91</v>
      </c>
      <c r="C4202" s="32">
        <v>1200</v>
      </c>
      <c r="D4202" s="32">
        <v>0</v>
      </c>
    </row>
    <row r="4203" spans="1:4" s="4" customFormat="1" x14ac:dyDescent="0.2">
      <c r="A4203" s="22">
        <v>412200</v>
      </c>
      <c r="B4203" s="23" t="s">
        <v>215</v>
      </c>
      <c r="C4203" s="32">
        <v>20500</v>
      </c>
      <c r="D4203" s="32">
        <v>0</v>
      </c>
    </row>
    <row r="4204" spans="1:4" s="4" customFormat="1" x14ac:dyDescent="0.2">
      <c r="A4204" s="22">
        <v>412300</v>
      </c>
      <c r="B4204" s="23" t="s">
        <v>92</v>
      </c>
      <c r="C4204" s="32">
        <v>5000.0000000000009</v>
      </c>
      <c r="D4204" s="32">
        <v>0</v>
      </c>
    </row>
    <row r="4205" spans="1:4" s="4" customFormat="1" x14ac:dyDescent="0.2">
      <c r="A4205" s="22">
        <v>412500</v>
      </c>
      <c r="B4205" s="23" t="s">
        <v>94</v>
      </c>
      <c r="C4205" s="32">
        <v>2500</v>
      </c>
      <c r="D4205" s="32">
        <v>0</v>
      </c>
    </row>
    <row r="4206" spans="1:4" s="4" customFormat="1" x14ac:dyDescent="0.2">
      <c r="A4206" s="22">
        <v>412600</v>
      </c>
      <c r="B4206" s="23" t="s">
        <v>216</v>
      </c>
      <c r="C4206" s="32">
        <v>12399.999999999996</v>
      </c>
      <c r="D4206" s="32">
        <v>0</v>
      </c>
    </row>
    <row r="4207" spans="1:4" s="4" customFormat="1" x14ac:dyDescent="0.2">
      <c r="A4207" s="22">
        <v>412700</v>
      </c>
      <c r="B4207" s="23" t="s">
        <v>203</v>
      </c>
      <c r="C4207" s="32">
        <v>84000.000000000044</v>
      </c>
      <c r="D4207" s="24">
        <v>39100</v>
      </c>
    </row>
    <row r="4208" spans="1:4" s="4" customFormat="1" x14ac:dyDescent="0.2">
      <c r="A4208" s="22">
        <v>412900</v>
      </c>
      <c r="B4208" s="27" t="s">
        <v>526</v>
      </c>
      <c r="C4208" s="32">
        <v>2499.9999999999995</v>
      </c>
      <c r="D4208" s="32">
        <v>0</v>
      </c>
    </row>
    <row r="4209" spans="1:4" s="4" customFormat="1" x14ac:dyDescent="0.2">
      <c r="A4209" s="22">
        <v>412900</v>
      </c>
      <c r="B4209" s="27" t="s">
        <v>293</v>
      </c>
      <c r="C4209" s="32">
        <v>15000</v>
      </c>
      <c r="D4209" s="32">
        <v>0</v>
      </c>
    </row>
    <row r="4210" spans="1:4" s="4" customFormat="1" x14ac:dyDescent="0.2">
      <c r="A4210" s="22">
        <v>412900</v>
      </c>
      <c r="B4210" s="27" t="s">
        <v>311</v>
      </c>
      <c r="C4210" s="32">
        <v>3200</v>
      </c>
      <c r="D4210" s="32">
        <v>0</v>
      </c>
    </row>
    <row r="4211" spans="1:4" s="4" customFormat="1" x14ac:dyDescent="0.2">
      <c r="A4211" s="22">
        <v>412900</v>
      </c>
      <c r="B4211" s="27" t="s">
        <v>312</v>
      </c>
      <c r="C4211" s="32">
        <v>1000</v>
      </c>
      <c r="D4211" s="32">
        <v>0</v>
      </c>
    </row>
    <row r="4212" spans="1:4" s="4" customFormat="1" x14ac:dyDescent="0.2">
      <c r="A4212" s="22">
        <v>412900</v>
      </c>
      <c r="B4212" s="27" t="s">
        <v>313</v>
      </c>
      <c r="C4212" s="32">
        <v>800</v>
      </c>
      <c r="D4212" s="32">
        <v>0</v>
      </c>
    </row>
    <row r="4213" spans="1:4" s="4" customFormat="1" x14ac:dyDescent="0.2">
      <c r="A4213" s="22">
        <v>412900</v>
      </c>
      <c r="B4213" s="23" t="s">
        <v>295</v>
      </c>
      <c r="C4213" s="32">
        <v>900</v>
      </c>
      <c r="D4213" s="32">
        <v>0</v>
      </c>
    </row>
    <row r="4214" spans="1:4" s="29" customFormat="1" x14ac:dyDescent="0.2">
      <c r="A4214" s="20">
        <v>415000</v>
      </c>
      <c r="B4214" s="25" t="s">
        <v>50</v>
      </c>
      <c r="C4214" s="19">
        <f t="shared" ref="C4214" si="612">C4215</f>
        <v>0</v>
      </c>
      <c r="D4214" s="19">
        <f t="shared" ref="D4214" si="613">D4215</f>
        <v>19900</v>
      </c>
    </row>
    <row r="4215" spans="1:4" s="4" customFormat="1" x14ac:dyDescent="0.2">
      <c r="A4215" s="30">
        <v>415200</v>
      </c>
      <c r="B4215" s="23" t="s">
        <v>66</v>
      </c>
      <c r="C4215" s="32">
        <v>0</v>
      </c>
      <c r="D4215" s="24">
        <v>19900</v>
      </c>
    </row>
    <row r="4216" spans="1:4" s="4" customFormat="1" x14ac:dyDescent="0.2">
      <c r="A4216" s="20">
        <v>480000</v>
      </c>
      <c r="B4216" s="25" t="s">
        <v>148</v>
      </c>
      <c r="C4216" s="19">
        <f>C4217+0</f>
        <v>0</v>
      </c>
      <c r="D4216" s="19">
        <f>D4217+0</f>
        <v>77900</v>
      </c>
    </row>
    <row r="4217" spans="1:4" s="4" customFormat="1" x14ac:dyDescent="0.2">
      <c r="A4217" s="20">
        <v>487000</v>
      </c>
      <c r="B4217" s="25" t="s">
        <v>200</v>
      </c>
      <c r="C4217" s="19">
        <f t="shared" ref="C4217" si="614">C4218</f>
        <v>0</v>
      </c>
      <c r="D4217" s="19">
        <f t="shared" ref="D4217" si="615">D4218</f>
        <v>77900</v>
      </c>
    </row>
    <row r="4218" spans="1:4" s="4" customFormat="1" x14ac:dyDescent="0.2">
      <c r="A4218" s="30">
        <v>487300</v>
      </c>
      <c r="B4218" s="23" t="s">
        <v>149</v>
      </c>
      <c r="C4218" s="32">
        <v>0</v>
      </c>
      <c r="D4218" s="24">
        <v>77900</v>
      </c>
    </row>
    <row r="4219" spans="1:4" s="4" customFormat="1" x14ac:dyDescent="0.2">
      <c r="A4219" s="20">
        <v>510000</v>
      </c>
      <c r="B4219" s="25" t="s">
        <v>152</v>
      </c>
      <c r="C4219" s="19">
        <f>C4220+C4223+C4225</f>
        <v>3700</v>
      </c>
      <c r="D4219" s="19">
        <f>D4220+D4223+D4225</f>
        <v>830000</v>
      </c>
    </row>
    <row r="4220" spans="1:4" s="4" customFormat="1" x14ac:dyDescent="0.2">
      <c r="A4220" s="20">
        <v>511000</v>
      </c>
      <c r="B4220" s="25" t="s">
        <v>153</v>
      </c>
      <c r="C4220" s="19">
        <f>SUM(C4221:C4222)</f>
        <v>2400</v>
      </c>
      <c r="D4220" s="19">
        <f>SUM(D4221:D4222)</f>
        <v>130000</v>
      </c>
    </row>
    <row r="4221" spans="1:4" s="4" customFormat="1" x14ac:dyDescent="0.2">
      <c r="A4221" s="22">
        <v>511300</v>
      </c>
      <c r="B4221" s="23" t="s">
        <v>156</v>
      </c>
      <c r="C4221" s="32">
        <v>2400</v>
      </c>
      <c r="D4221" s="32">
        <v>0</v>
      </c>
    </row>
    <row r="4222" spans="1:4" s="4" customFormat="1" x14ac:dyDescent="0.2">
      <c r="A4222" s="22">
        <v>511700</v>
      </c>
      <c r="B4222" s="23" t="s">
        <v>159</v>
      </c>
      <c r="C4222" s="32">
        <v>0</v>
      </c>
      <c r="D4222" s="24">
        <v>130000</v>
      </c>
    </row>
    <row r="4223" spans="1:4" s="29" customFormat="1" x14ac:dyDescent="0.2">
      <c r="A4223" s="20">
        <v>516000</v>
      </c>
      <c r="B4223" s="25" t="s">
        <v>163</v>
      </c>
      <c r="C4223" s="19">
        <f t="shared" ref="C4223" si="616">C4224</f>
        <v>1300</v>
      </c>
      <c r="D4223" s="19">
        <f t="shared" ref="D4223" si="617">D4224</f>
        <v>0</v>
      </c>
    </row>
    <row r="4224" spans="1:4" s="4" customFormat="1" x14ac:dyDescent="0.2">
      <c r="A4224" s="22">
        <v>516100</v>
      </c>
      <c r="B4224" s="23" t="s">
        <v>163</v>
      </c>
      <c r="C4224" s="32">
        <v>1300</v>
      </c>
      <c r="D4224" s="32">
        <v>0</v>
      </c>
    </row>
    <row r="4225" spans="1:4" s="29" customFormat="1" x14ac:dyDescent="0.2">
      <c r="A4225" s="35">
        <v>518000</v>
      </c>
      <c r="B4225" s="25" t="s">
        <v>164</v>
      </c>
      <c r="C4225" s="19">
        <f t="shared" ref="C4225" si="618">C4226</f>
        <v>0</v>
      </c>
      <c r="D4225" s="19">
        <f t="shared" ref="D4225" si="619">D4226</f>
        <v>700000</v>
      </c>
    </row>
    <row r="4226" spans="1:4" s="4" customFormat="1" x14ac:dyDescent="0.2">
      <c r="A4226" s="26">
        <v>518100</v>
      </c>
      <c r="B4226" s="23" t="s">
        <v>164</v>
      </c>
      <c r="C4226" s="32">
        <v>0</v>
      </c>
      <c r="D4226" s="24">
        <v>700000</v>
      </c>
    </row>
    <row r="4227" spans="1:4" s="29" customFormat="1" x14ac:dyDescent="0.2">
      <c r="A4227" s="20">
        <v>630000</v>
      </c>
      <c r="B4227" s="25" t="s">
        <v>191</v>
      </c>
      <c r="C4227" s="19">
        <f>C4228+C4230</f>
        <v>9000</v>
      </c>
      <c r="D4227" s="19">
        <f>D4228+D4230</f>
        <v>57100</v>
      </c>
    </row>
    <row r="4228" spans="1:4" s="29" customFormat="1" x14ac:dyDescent="0.2">
      <c r="A4228" s="20">
        <v>631000</v>
      </c>
      <c r="B4228" s="25" t="s">
        <v>125</v>
      </c>
      <c r="C4228" s="19">
        <f>0+C4229</f>
        <v>0</v>
      </c>
      <c r="D4228" s="19">
        <f>0+D4229</f>
        <v>57100</v>
      </c>
    </row>
    <row r="4229" spans="1:4" s="4" customFormat="1" x14ac:dyDescent="0.2">
      <c r="A4229" s="22">
        <v>631900</v>
      </c>
      <c r="B4229" s="23" t="s">
        <v>365</v>
      </c>
      <c r="C4229" s="32">
        <v>0</v>
      </c>
      <c r="D4229" s="24">
        <v>57100</v>
      </c>
    </row>
    <row r="4230" spans="1:4" s="29" customFormat="1" x14ac:dyDescent="0.2">
      <c r="A4230" s="20">
        <v>638000</v>
      </c>
      <c r="B4230" s="25" t="s">
        <v>126</v>
      </c>
      <c r="C4230" s="19">
        <f t="shared" ref="C4230:D4230" si="620">C4231</f>
        <v>9000</v>
      </c>
      <c r="D4230" s="19">
        <f t="shared" si="620"/>
        <v>0</v>
      </c>
    </row>
    <row r="4231" spans="1:4" s="4" customFormat="1" x14ac:dyDescent="0.2">
      <c r="A4231" s="22">
        <v>638100</v>
      </c>
      <c r="B4231" s="23" t="s">
        <v>196</v>
      </c>
      <c r="C4231" s="32">
        <v>9000</v>
      </c>
      <c r="D4231" s="32">
        <v>0</v>
      </c>
    </row>
    <row r="4232" spans="1:4" s="4" customFormat="1" x14ac:dyDescent="0.2">
      <c r="A4232" s="63"/>
      <c r="B4232" s="57" t="s">
        <v>230</v>
      </c>
      <c r="C4232" s="61">
        <f>C4195+C4219+C4227+C4216</f>
        <v>580099.99999999977</v>
      </c>
      <c r="D4232" s="61">
        <f>D4195+D4219+D4227+D4216</f>
        <v>1024000</v>
      </c>
    </row>
    <row r="4233" spans="1:4" s="4" customFormat="1" x14ac:dyDescent="0.2">
      <c r="A4233" s="22"/>
      <c r="B4233" s="23"/>
      <c r="C4233" s="24"/>
      <c r="D4233" s="24"/>
    </row>
    <row r="4234" spans="1:4" s="4" customFormat="1" x14ac:dyDescent="0.2">
      <c r="A4234" s="22"/>
      <c r="B4234" s="23"/>
      <c r="C4234" s="24"/>
      <c r="D4234" s="24"/>
    </row>
    <row r="4235" spans="1:4" s="4" customFormat="1" x14ac:dyDescent="0.2">
      <c r="A4235" s="22" t="s">
        <v>698</v>
      </c>
      <c r="B4235" s="25"/>
      <c r="C4235" s="24"/>
      <c r="D4235" s="24"/>
    </row>
    <row r="4236" spans="1:4" s="4" customFormat="1" x14ac:dyDescent="0.2">
      <c r="A4236" s="22" t="s">
        <v>251</v>
      </c>
      <c r="B4236" s="25"/>
      <c r="C4236" s="24"/>
      <c r="D4236" s="24"/>
    </row>
    <row r="4237" spans="1:4" s="4" customFormat="1" x14ac:dyDescent="0.2">
      <c r="A4237" s="22" t="s">
        <v>371</v>
      </c>
      <c r="B4237" s="25"/>
      <c r="C4237" s="24"/>
      <c r="D4237" s="24"/>
    </row>
    <row r="4238" spans="1:4" s="4" customFormat="1" x14ac:dyDescent="0.2">
      <c r="A4238" s="22" t="s">
        <v>525</v>
      </c>
      <c r="B4238" s="25"/>
      <c r="C4238" s="24"/>
      <c r="D4238" s="24"/>
    </row>
    <row r="4239" spans="1:4" s="4" customFormat="1" x14ac:dyDescent="0.2">
      <c r="A4239" s="22"/>
      <c r="B4239" s="53"/>
      <c r="C4239" s="24"/>
      <c r="D4239" s="24"/>
    </row>
    <row r="4240" spans="1:4" s="29" customFormat="1" x14ac:dyDescent="0.2">
      <c r="A4240" s="20">
        <v>410000</v>
      </c>
      <c r="B4240" s="21" t="s">
        <v>87</v>
      </c>
      <c r="C4240" s="19">
        <f>C4241+C4246+C4259+C4257+0</f>
        <v>33743500</v>
      </c>
      <c r="D4240" s="19">
        <f>D4241+D4246+D4259+D4257+0</f>
        <v>0</v>
      </c>
    </row>
    <row r="4241" spans="1:4" s="29" customFormat="1" x14ac:dyDescent="0.2">
      <c r="A4241" s="20">
        <v>411000</v>
      </c>
      <c r="B4241" s="21" t="s">
        <v>201</v>
      </c>
      <c r="C4241" s="19">
        <f>SUM(C4242:C4245)</f>
        <v>2519000</v>
      </c>
      <c r="D4241" s="19">
        <f>SUM(D4242:D4245)</f>
        <v>0</v>
      </c>
    </row>
    <row r="4242" spans="1:4" s="4" customFormat="1" x14ac:dyDescent="0.2">
      <c r="A4242" s="22">
        <v>411100</v>
      </c>
      <c r="B4242" s="23" t="s">
        <v>88</v>
      </c>
      <c r="C4242" s="32">
        <v>2404000</v>
      </c>
      <c r="D4242" s="32">
        <v>0</v>
      </c>
    </row>
    <row r="4243" spans="1:4" s="4" customFormat="1" x14ac:dyDescent="0.2">
      <c r="A4243" s="22">
        <v>411200</v>
      </c>
      <c r="B4243" s="23" t="s">
        <v>214</v>
      </c>
      <c r="C4243" s="32">
        <v>65000</v>
      </c>
      <c r="D4243" s="32">
        <v>0</v>
      </c>
    </row>
    <row r="4244" spans="1:4" s="4" customFormat="1" ht="40.5" x14ac:dyDescent="0.2">
      <c r="A4244" s="22">
        <v>411300</v>
      </c>
      <c r="B4244" s="23" t="s">
        <v>89</v>
      </c>
      <c r="C4244" s="32">
        <v>25000</v>
      </c>
      <c r="D4244" s="32">
        <v>0</v>
      </c>
    </row>
    <row r="4245" spans="1:4" s="4" customFormat="1" x14ac:dyDescent="0.2">
      <c r="A4245" s="22">
        <v>411400</v>
      </c>
      <c r="B4245" s="23" t="s">
        <v>90</v>
      </c>
      <c r="C4245" s="32">
        <v>24999.999999999996</v>
      </c>
      <c r="D4245" s="32">
        <v>0</v>
      </c>
    </row>
    <row r="4246" spans="1:4" s="29" customFormat="1" x14ac:dyDescent="0.2">
      <c r="A4246" s="20">
        <v>412000</v>
      </c>
      <c r="B4246" s="25" t="s">
        <v>206</v>
      </c>
      <c r="C4246" s="19">
        <f>SUM(C4247:C4256)</f>
        <v>284500</v>
      </c>
      <c r="D4246" s="19">
        <f>SUM(D4247:D4256)</f>
        <v>0</v>
      </c>
    </row>
    <row r="4247" spans="1:4" s="4" customFormat="1" x14ac:dyDescent="0.2">
      <c r="A4247" s="22">
        <v>412200</v>
      </c>
      <c r="B4247" s="23" t="s">
        <v>215</v>
      </c>
      <c r="C4247" s="32">
        <v>32000</v>
      </c>
      <c r="D4247" s="32">
        <v>0</v>
      </c>
    </row>
    <row r="4248" spans="1:4" s="4" customFormat="1" x14ac:dyDescent="0.2">
      <c r="A4248" s="22">
        <v>412300</v>
      </c>
      <c r="B4248" s="23" t="s">
        <v>92</v>
      </c>
      <c r="C4248" s="32">
        <v>23000</v>
      </c>
      <c r="D4248" s="32">
        <v>0</v>
      </c>
    </row>
    <row r="4249" spans="1:4" s="4" customFormat="1" x14ac:dyDescent="0.2">
      <c r="A4249" s="22">
        <v>412500</v>
      </c>
      <c r="B4249" s="23" t="s">
        <v>94</v>
      </c>
      <c r="C4249" s="32">
        <v>25000</v>
      </c>
      <c r="D4249" s="32">
        <v>0</v>
      </c>
    </row>
    <row r="4250" spans="1:4" s="4" customFormat="1" x14ac:dyDescent="0.2">
      <c r="A4250" s="22">
        <v>412600</v>
      </c>
      <c r="B4250" s="23" t="s">
        <v>216</v>
      </c>
      <c r="C4250" s="32">
        <v>60000</v>
      </c>
      <c r="D4250" s="32">
        <v>0</v>
      </c>
    </row>
    <row r="4251" spans="1:4" s="4" customFormat="1" x14ac:dyDescent="0.2">
      <c r="A4251" s="22">
        <v>412700</v>
      </c>
      <c r="B4251" s="23" t="s">
        <v>203</v>
      </c>
      <c r="C4251" s="32">
        <v>50000</v>
      </c>
      <c r="D4251" s="32">
        <v>0</v>
      </c>
    </row>
    <row r="4252" spans="1:4" s="4" customFormat="1" x14ac:dyDescent="0.2">
      <c r="A4252" s="22">
        <v>412900</v>
      </c>
      <c r="B4252" s="27" t="s">
        <v>526</v>
      </c>
      <c r="C4252" s="32">
        <v>499.99999999999989</v>
      </c>
      <c r="D4252" s="32">
        <v>0</v>
      </c>
    </row>
    <row r="4253" spans="1:4" s="4" customFormat="1" x14ac:dyDescent="0.2">
      <c r="A4253" s="22">
        <v>412900</v>
      </c>
      <c r="B4253" s="27" t="s">
        <v>293</v>
      </c>
      <c r="C4253" s="32">
        <v>80000</v>
      </c>
      <c r="D4253" s="32">
        <v>0</v>
      </c>
    </row>
    <row r="4254" spans="1:4" s="4" customFormat="1" x14ac:dyDescent="0.2">
      <c r="A4254" s="22">
        <v>412900</v>
      </c>
      <c r="B4254" s="27" t="s">
        <v>311</v>
      </c>
      <c r="C4254" s="32">
        <v>3999.9999999999991</v>
      </c>
      <c r="D4254" s="32">
        <v>0</v>
      </c>
    </row>
    <row r="4255" spans="1:4" s="4" customFormat="1" x14ac:dyDescent="0.2">
      <c r="A4255" s="22">
        <v>412900</v>
      </c>
      <c r="B4255" s="27" t="s">
        <v>312</v>
      </c>
      <c r="C4255" s="32">
        <v>5000</v>
      </c>
      <c r="D4255" s="32">
        <v>0</v>
      </c>
    </row>
    <row r="4256" spans="1:4" s="4" customFormat="1" x14ac:dyDescent="0.2">
      <c r="A4256" s="22">
        <v>412900</v>
      </c>
      <c r="B4256" s="23" t="s">
        <v>313</v>
      </c>
      <c r="C4256" s="32">
        <v>5000</v>
      </c>
      <c r="D4256" s="32">
        <v>0</v>
      </c>
    </row>
    <row r="4257" spans="1:4" s="29" customFormat="1" x14ac:dyDescent="0.2">
      <c r="A4257" s="20">
        <v>414000</v>
      </c>
      <c r="B4257" s="25" t="s">
        <v>104</v>
      </c>
      <c r="C4257" s="19">
        <f>SUM(C4258:C4258)</f>
        <v>15560000</v>
      </c>
      <c r="D4257" s="19">
        <f>SUM(D4258:D4258)</f>
        <v>0</v>
      </c>
    </row>
    <row r="4258" spans="1:4" s="4" customFormat="1" x14ac:dyDescent="0.2">
      <c r="A4258" s="22">
        <v>414100</v>
      </c>
      <c r="B4258" s="23" t="s">
        <v>441</v>
      </c>
      <c r="C4258" s="32">
        <v>15560000</v>
      </c>
      <c r="D4258" s="32">
        <v>0</v>
      </c>
    </row>
    <row r="4259" spans="1:4" s="29" customFormat="1" x14ac:dyDescent="0.2">
      <c r="A4259" s="20">
        <v>415000</v>
      </c>
      <c r="B4259" s="25" t="s">
        <v>50</v>
      </c>
      <c r="C4259" s="19">
        <f>SUM(C4260:C4263)</f>
        <v>15380000</v>
      </c>
      <c r="D4259" s="19">
        <f>SUM(D4260:D4263)</f>
        <v>0</v>
      </c>
    </row>
    <row r="4260" spans="1:4" s="4" customFormat="1" ht="40.5" x14ac:dyDescent="0.2">
      <c r="A4260" s="22">
        <v>415200</v>
      </c>
      <c r="B4260" s="69" t="s">
        <v>699</v>
      </c>
      <c r="C4260" s="32">
        <v>14920000</v>
      </c>
      <c r="D4260" s="32">
        <v>0</v>
      </c>
    </row>
    <row r="4261" spans="1:4" s="4" customFormat="1" ht="40.5" x14ac:dyDescent="0.2">
      <c r="A4261" s="22">
        <v>415200</v>
      </c>
      <c r="B4261" s="69" t="s">
        <v>700</v>
      </c>
      <c r="C4261" s="32">
        <v>70000</v>
      </c>
      <c r="D4261" s="32">
        <v>0</v>
      </c>
    </row>
    <row r="4262" spans="1:4" s="4" customFormat="1" ht="40.5" x14ac:dyDescent="0.2">
      <c r="A4262" s="22">
        <v>415200</v>
      </c>
      <c r="B4262" s="23" t="s">
        <v>701</v>
      </c>
      <c r="C4262" s="32">
        <v>380000</v>
      </c>
      <c r="D4262" s="32">
        <v>0</v>
      </c>
    </row>
    <row r="4263" spans="1:4" s="4" customFormat="1" x14ac:dyDescent="0.2">
      <c r="A4263" s="22">
        <v>415200</v>
      </c>
      <c r="B4263" s="23" t="s">
        <v>506</v>
      </c>
      <c r="C4263" s="32">
        <v>10000</v>
      </c>
      <c r="D4263" s="32">
        <v>0</v>
      </c>
    </row>
    <row r="4264" spans="1:4" s="29" customFormat="1" x14ac:dyDescent="0.2">
      <c r="A4264" s="20">
        <v>480000</v>
      </c>
      <c r="B4264" s="25" t="s">
        <v>148</v>
      </c>
      <c r="C4264" s="19">
        <f t="shared" ref="C4264" si="621">C4265</f>
        <v>680000</v>
      </c>
      <c r="D4264" s="19">
        <f t="shared" ref="D4264" si="622">D4265</f>
        <v>0</v>
      </c>
    </row>
    <row r="4265" spans="1:4" s="29" customFormat="1" x14ac:dyDescent="0.2">
      <c r="A4265" s="20">
        <v>488000</v>
      </c>
      <c r="B4265" s="25" t="s">
        <v>103</v>
      </c>
      <c r="C4265" s="19">
        <f>C4266+0</f>
        <v>680000</v>
      </c>
      <c r="D4265" s="19">
        <f>D4266+0</f>
        <v>0</v>
      </c>
    </row>
    <row r="4266" spans="1:4" s="4" customFormat="1" x14ac:dyDescent="0.2">
      <c r="A4266" s="22">
        <v>488100</v>
      </c>
      <c r="B4266" s="23" t="s">
        <v>442</v>
      </c>
      <c r="C4266" s="32">
        <v>680000</v>
      </c>
      <c r="D4266" s="32">
        <v>0</v>
      </c>
    </row>
    <row r="4267" spans="1:4" s="29" customFormat="1" x14ac:dyDescent="0.2">
      <c r="A4267" s="20">
        <v>510000</v>
      </c>
      <c r="B4267" s="25" t="s">
        <v>152</v>
      </c>
      <c r="C4267" s="19">
        <f>C4268+C4270</f>
        <v>18000</v>
      </c>
      <c r="D4267" s="19">
        <f>D4268+D4270</f>
        <v>0</v>
      </c>
    </row>
    <row r="4268" spans="1:4" s="29" customFormat="1" x14ac:dyDescent="0.2">
      <c r="A4268" s="20">
        <v>511000</v>
      </c>
      <c r="B4268" s="25" t="s">
        <v>153</v>
      </c>
      <c r="C4268" s="19">
        <f>C4269+0</f>
        <v>11000</v>
      </c>
      <c r="D4268" s="19">
        <f>D4269+0</f>
        <v>0</v>
      </c>
    </row>
    <row r="4269" spans="1:4" s="4" customFormat="1" x14ac:dyDescent="0.2">
      <c r="A4269" s="22">
        <v>511300</v>
      </c>
      <c r="B4269" s="23" t="s">
        <v>156</v>
      </c>
      <c r="C4269" s="32">
        <v>11000</v>
      </c>
      <c r="D4269" s="32">
        <v>0</v>
      </c>
    </row>
    <row r="4270" spans="1:4" s="31" customFormat="1" x14ac:dyDescent="0.2">
      <c r="A4270" s="20">
        <v>516000</v>
      </c>
      <c r="B4270" s="25" t="s">
        <v>163</v>
      </c>
      <c r="C4270" s="41">
        <f t="shared" ref="C4270" si="623">C4271</f>
        <v>7000</v>
      </c>
      <c r="D4270" s="41">
        <f t="shared" ref="D4270" si="624">D4271</f>
        <v>0</v>
      </c>
    </row>
    <row r="4271" spans="1:4" s="4" customFormat="1" x14ac:dyDescent="0.2">
      <c r="A4271" s="22">
        <v>516100</v>
      </c>
      <c r="B4271" s="23" t="s">
        <v>163</v>
      </c>
      <c r="C4271" s="32">
        <v>7000</v>
      </c>
      <c r="D4271" s="32">
        <v>0</v>
      </c>
    </row>
    <row r="4272" spans="1:4" s="29" customFormat="1" x14ac:dyDescent="0.2">
      <c r="A4272" s="20">
        <v>630000</v>
      </c>
      <c r="B4272" s="25" t="s">
        <v>191</v>
      </c>
      <c r="C4272" s="19">
        <f>C4275+C4273</f>
        <v>123000</v>
      </c>
      <c r="D4272" s="19">
        <f>D4275+D4273</f>
        <v>0</v>
      </c>
    </row>
    <row r="4273" spans="1:4" s="29" customFormat="1" x14ac:dyDescent="0.2">
      <c r="A4273" s="20">
        <v>631000</v>
      </c>
      <c r="B4273" s="25" t="s">
        <v>125</v>
      </c>
      <c r="C4273" s="19">
        <f t="shared" ref="C4273" si="625">C4274</f>
        <v>80000</v>
      </c>
      <c r="D4273" s="19">
        <f t="shared" ref="D4273" si="626">D4274</f>
        <v>0</v>
      </c>
    </row>
    <row r="4274" spans="1:4" s="4" customFormat="1" x14ac:dyDescent="0.2">
      <c r="A4274" s="30">
        <v>631900</v>
      </c>
      <c r="B4274" s="23" t="s">
        <v>331</v>
      </c>
      <c r="C4274" s="32">
        <v>80000</v>
      </c>
      <c r="D4274" s="32">
        <v>0</v>
      </c>
    </row>
    <row r="4275" spans="1:4" s="29" customFormat="1" x14ac:dyDescent="0.2">
      <c r="A4275" s="20">
        <v>638000</v>
      </c>
      <c r="B4275" s="25" t="s">
        <v>126</v>
      </c>
      <c r="C4275" s="19">
        <f t="shared" ref="C4275" si="627">C4276</f>
        <v>42999.999999999993</v>
      </c>
      <c r="D4275" s="19">
        <f t="shared" ref="D4275" si="628">D4276</f>
        <v>0</v>
      </c>
    </row>
    <row r="4276" spans="1:4" s="4" customFormat="1" x14ac:dyDescent="0.2">
      <c r="A4276" s="22">
        <v>638100</v>
      </c>
      <c r="B4276" s="23" t="s">
        <v>196</v>
      </c>
      <c r="C4276" s="32">
        <v>42999.999999999993</v>
      </c>
      <c r="D4276" s="32">
        <v>0</v>
      </c>
    </row>
    <row r="4277" spans="1:4" s="76" customFormat="1" x14ac:dyDescent="0.2">
      <c r="A4277" s="67"/>
      <c r="B4277" s="68" t="s">
        <v>230</v>
      </c>
      <c r="C4277" s="62">
        <f>C4240+C4264+C4267+C4272</f>
        <v>34564500</v>
      </c>
      <c r="D4277" s="62">
        <f>D4240+D4264+D4267+D4272</f>
        <v>0</v>
      </c>
    </row>
    <row r="4278" spans="1:4" s="31" customFormat="1" x14ac:dyDescent="0.2">
      <c r="A4278" s="40"/>
      <c r="B4278" s="18"/>
      <c r="C4278" s="41"/>
      <c r="D4278" s="41"/>
    </row>
    <row r="4279" spans="1:4" s="31" customFormat="1" x14ac:dyDescent="0.2">
      <c r="A4279" s="40"/>
      <c r="B4279" s="18"/>
      <c r="C4279" s="41"/>
      <c r="D4279" s="41"/>
    </row>
    <row r="4280" spans="1:4" s="31" customFormat="1" x14ac:dyDescent="0.2">
      <c r="A4280" s="22" t="s">
        <v>702</v>
      </c>
      <c r="B4280" s="25"/>
      <c r="C4280" s="41"/>
      <c r="D4280" s="41"/>
    </row>
    <row r="4281" spans="1:4" s="31" customFormat="1" x14ac:dyDescent="0.2">
      <c r="A4281" s="22" t="s">
        <v>251</v>
      </c>
      <c r="B4281" s="25"/>
      <c r="C4281" s="41"/>
      <c r="D4281" s="41"/>
    </row>
    <row r="4282" spans="1:4" s="31" customFormat="1" x14ac:dyDescent="0.2">
      <c r="A4282" s="22" t="s">
        <v>372</v>
      </c>
      <c r="B4282" s="25"/>
      <c r="C4282" s="41"/>
      <c r="D4282" s="41"/>
    </row>
    <row r="4283" spans="1:4" s="31" customFormat="1" x14ac:dyDescent="0.2">
      <c r="A4283" s="22" t="s">
        <v>525</v>
      </c>
      <c r="B4283" s="25"/>
      <c r="C4283" s="41"/>
      <c r="D4283" s="41"/>
    </row>
    <row r="4284" spans="1:4" s="31" customFormat="1" x14ac:dyDescent="0.2">
      <c r="A4284" s="22"/>
      <c r="B4284" s="53"/>
      <c r="C4284" s="41"/>
      <c r="D4284" s="41"/>
    </row>
    <row r="4285" spans="1:4" s="29" customFormat="1" x14ac:dyDescent="0.2">
      <c r="A4285" s="20">
        <v>410000</v>
      </c>
      <c r="B4285" s="21" t="s">
        <v>87</v>
      </c>
      <c r="C4285" s="19">
        <f>C4286+C4291</f>
        <v>500800</v>
      </c>
      <c r="D4285" s="19">
        <f>D4286+D4291</f>
        <v>0</v>
      </c>
    </row>
    <row r="4286" spans="1:4" s="31" customFormat="1" x14ac:dyDescent="0.2">
      <c r="A4286" s="20">
        <v>411000</v>
      </c>
      <c r="B4286" s="21" t="s">
        <v>201</v>
      </c>
      <c r="C4286" s="41">
        <f>SUM(C4287:C4290)</f>
        <v>412800</v>
      </c>
      <c r="D4286" s="41">
        <f>SUM(D4287:D4290)</f>
        <v>0</v>
      </c>
    </row>
    <row r="4287" spans="1:4" s="4" customFormat="1" x14ac:dyDescent="0.2">
      <c r="A4287" s="22">
        <v>411100</v>
      </c>
      <c r="B4287" s="23" t="s">
        <v>88</v>
      </c>
      <c r="C4287" s="32">
        <v>390500</v>
      </c>
      <c r="D4287" s="32">
        <v>0</v>
      </c>
    </row>
    <row r="4288" spans="1:4" s="4" customFormat="1" x14ac:dyDescent="0.2">
      <c r="A4288" s="22">
        <v>411200</v>
      </c>
      <c r="B4288" s="23" t="s">
        <v>214</v>
      </c>
      <c r="C4288" s="32">
        <v>12500</v>
      </c>
      <c r="D4288" s="32">
        <v>0</v>
      </c>
    </row>
    <row r="4289" spans="1:4" s="4" customFormat="1" ht="40.5" x14ac:dyDescent="0.2">
      <c r="A4289" s="22">
        <v>411300</v>
      </c>
      <c r="B4289" s="23" t="s">
        <v>89</v>
      </c>
      <c r="C4289" s="32">
        <v>4000</v>
      </c>
      <c r="D4289" s="32">
        <v>0</v>
      </c>
    </row>
    <row r="4290" spans="1:4" s="4" customFormat="1" x14ac:dyDescent="0.2">
      <c r="A4290" s="22">
        <v>411400</v>
      </c>
      <c r="B4290" s="23" t="s">
        <v>90</v>
      </c>
      <c r="C4290" s="32">
        <v>5800</v>
      </c>
      <c r="D4290" s="32">
        <v>0</v>
      </c>
    </row>
    <row r="4291" spans="1:4" s="31" customFormat="1" x14ac:dyDescent="0.2">
      <c r="A4291" s="20">
        <v>412000</v>
      </c>
      <c r="B4291" s="25" t="s">
        <v>206</v>
      </c>
      <c r="C4291" s="41">
        <f>SUM(C4292:C4303)</f>
        <v>88000</v>
      </c>
      <c r="D4291" s="41">
        <f>SUM(D4292:D4303)</f>
        <v>0</v>
      </c>
    </row>
    <row r="4292" spans="1:4" s="4" customFormat="1" x14ac:dyDescent="0.2">
      <c r="A4292" s="22">
        <v>412100</v>
      </c>
      <c r="B4292" s="23" t="s">
        <v>91</v>
      </c>
      <c r="C4292" s="32">
        <v>38000</v>
      </c>
      <c r="D4292" s="32">
        <v>0</v>
      </c>
    </row>
    <row r="4293" spans="1:4" s="4" customFormat="1" x14ac:dyDescent="0.2">
      <c r="A4293" s="22">
        <v>412200</v>
      </c>
      <c r="B4293" s="23" t="s">
        <v>215</v>
      </c>
      <c r="C4293" s="32">
        <v>13000</v>
      </c>
      <c r="D4293" s="32">
        <v>0</v>
      </c>
    </row>
    <row r="4294" spans="1:4" s="4" customFormat="1" x14ac:dyDescent="0.2">
      <c r="A4294" s="22">
        <v>412300</v>
      </c>
      <c r="B4294" s="23" t="s">
        <v>92</v>
      </c>
      <c r="C4294" s="32">
        <v>3000</v>
      </c>
      <c r="D4294" s="32">
        <v>0</v>
      </c>
    </row>
    <row r="4295" spans="1:4" s="4" customFormat="1" x14ac:dyDescent="0.2">
      <c r="A4295" s="22">
        <v>412400</v>
      </c>
      <c r="B4295" s="23" t="s">
        <v>93</v>
      </c>
      <c r="C4295" s="32">
        <v>17000</v>
      </c>
      <c r="D4295" s="32">
        <v>0</v>
      </c>
    </row>
    <row r="4296" spans="1:4" s="4" customFormat="1" x14ac:dyDescent="0.2">
      <c r="A4296" s="22">
        <v>412500</v>
      </c>
      <c r="B4296" s="23" t="s">
        <v>94</v>
      </c>
      <c r="C4296" s="32">
        <v>2000</v>
      </c>
      <c r="D4296" s="32">
        <v>0</v>
      </c>
    </row>
    <row r="4297" spans="1:4" s="4" customFormat="1" x14ac:dyDescent="0.2">
      <c r="A4297" s="22">
        <v>412600</v>
      </c>
      <c r="B4297" s="23" t="s">
        <v>216</v>
      </c>
      <c r="C4297" s="32">
        <v>5000</v>
      </c>
      <c r="D4297" s="32">
        <v>0</v>
      </c>
    </row>
    <row r="4298" spans="1:4" s="4" customFormat="1" x14ac:dyDescent="0.2">
      <c r="A4298" s="22">
        <v>412700</v>
      </c>
      <c r="B4298" s="23" t="s">
        <v>203</v>
      </c>
      <c r="C4298" s="32">
        <v>6000</v>
      </c>
      <c r="D4298" s="32">
        <v>0</v>
      </c>
    </row>
    <row r="4299" spans="1:4" s="4" customFormat="1" x14ac:dyDescent="0.2">
      <c r="A4299" s="22">
        <v>412900</v>
      </c>
      <c r="B4299" s="27" t="s">
        <v>526</v>
      </c>
      <c r="C4299" s="32">
        <v>1200</v>
      </c>
      <c r="D4299" s="32">
        <v>0</v>
      </c>
    </row>
    <row r="4300" spans="1:4" s="4" customFormat="1" x14ac:dyDescent="0.2">
      <c r="A4300" s="22">
        <v>412900</v>
      </c>
      <c r="B4300" s="27" t="s">
        <v>293</v>
      </c>
      <c r="C4300" s="32">
        <v>1400</v>
      </c>
      <c r="D4300" s="32">
        <v>0</v>
      </c>
    </row>
    <row r="4301" spans="1:4" s="4" customFormat="1" x14ac:dyDescent="0.2">
      <c r="A4301" s="22">
        <v>412900</v>
      </c>
      <c r="B4301" s="27" t="s">
        <v>312</v>
      </c>
      <c r="C4301" s="32">
        <v>200</v>
      </c>
      <c r="D4301" s="32">
        <v>0</v>
      </c>
    </row>
    <row r="4302" spans="1:4" s="4" customFormat="1" x14ac:dyDescent="0.2">
      <c r="A4302" s="22">
        <v>412900</v>
      </c>
      <c r="B4302" s="27" t="s">
        <v>313</v>
      </c>
      <c r="C4302" s="32">
        <v>800</v>
      </c>
      <c r="D4302" s="32">
        <v>0</v>
      </c>
    </row>
    <row r="4303" spans="1:4" s="4" customFormat="1" x14ac:dyDescent="0.2">
      <c r="A4303" s="22">
        <v>412900</v>
      </c>
      <c r="B4303" s="27" t="s">
        <v>299</v>
      </c>
      <c r="C4303" s="32">
        <v>400</v>
      </c>
      <c r="D4303" s="32">
        <v>0</v>
      </c>
    </row>
    <row r="4304" spans="1:4" s="31" customFormat="1" x14ac:dyDescent="0.2">
      <c r="A4304" s="20">
        <v>510000</v>
      </c>
      <c r="B4304" s="25" t="s">
        <v>152</v>
      </c>
      <c r="C4304" s="41">
        <f>C4305+C4309+C4307</f>
        <v>11500</v>
      </c>
      <c r="D4304" s="41">
        <f>D4305+D4309+D4307</f>
        <v>0</v>
      </c>
    </row>
    <row r="4305" spans="1:4" s="31" customFormat="1" x14ac:dyDescent="0.2">
      <c r="A4305" s="20">
        <v>511000</v>
      </c>
      <c r="B4305" s="25" t="s">
        <v>153</v>
      </c>
      <c r="C4305" s="41">
        <f t="shared" ref="C4305" si="629">SUM(C4306:C4306)</f>
        <v>3500</v>
      </c>
      <c r="D4305" s="41">
        <f t="shared" ref="D4305" si="630">SUM(D4306:D4306)</f>
        <v>0</v>
      </c>
    </row>
    <row r="4306" spans="1:4" s="4" customFormat="1" x14ac:dyDescent="0.2">
      <c r="A4306" s="22">
        <v>511300</v>
      </c>
      <c r="B4306" s="23" t="s">
        <v>156</v>
      </c>
      <c r="C4306" s="32">
        <v>3500</v>
      </c>
      <c r="D4306" s="32">
        <v>0</v>
      </c>
    </row>
    <row r="4307" spans="1:4" s="31" customFormat="1" x14ac:dyDescent="0.2">
      <c r="A4307" s="20">
        <v>513000</v>
      </c>
      <c r="B4307" s="25" t="s">
        <v>161</v>
      </c>
      <c r="C4307" s="41">
        <f t="shared" ref="C4307" si="631">C4308</f>
        <v>7000</v>
      </c>
      <c r="D4307" s="41">
        <f t="shared" ref="D4307" si="632">D4308</f>
        <v>0</v>
      </c>
    </row>
    <row r="4308" spans="1:4" s="4" customFormat="1" x14ac:dyDescent="0.2">
      <c r="A4308" s="22">
        <v>513700</v>
      </c>
      <c r="B4308" s="23" t="s">
        <v>316</v>
      </c>
      <c r="C4308" s="32">
        <v>7000</v>
      </c>
      <c r="D4308" s="32">
        <v>0</v>
      </c>
    </row>
    <row r="4309" spans="1:4" s="31" customFormat="1" x14ac:dyDescent="0.2">
      <c r="A4309" s="20">
        <v>516000</v>
      </c>
      <c r="B4309" s="25" t="s">
        <v>163</v>
      </c>
      <c r="C4309" s="41">
        <f t="shared" ref="C4309" si="633">C4310</f>
        <v>1000</v>
      </c>
      <c r="D4309" s="41">
        <f t="shared" ref="D4309" si="634">D4310</f>
        <v>0</v>
      </c>
    </row>
    <row r="4310" spans="1:4" s="4" customFormat="1" x14ac:dyDescent="0.2">
      <c r="A4310" s="22">
        <v>516100</v>
      </c>
      <c r="B4310" s="23" t="s">
        <v>163</v>
      </c>
      <c r="C4310" s="32">
        <v>1000</v>
      </c>
      <c r="D4310" s="32">
        <v>0</v>
      </c>
    </row>
    <row r="4311" spans="1:4" s="31" customFormat="1" x14ac:dyDescent="0.2">
      <c r="A4311" s="20">
        <v>630000</v>
      </c>
      <c r="B4311" s="25" t="s">
        <v>191</v>
      </c>
      <c r="C4311" s="41">
        <f>0+C4312</f>
        <v>2000</v>
      </c>
      <c r="D4311" s="41">
        <f>0+D4312</f>
        <v>0</v>
      </c>
    </row>
    <row r="4312" spans="1:4" s="31" customFormat="1" x14ac:dyDescent="0.2">
      <c r="A4312" s="20">
        <v>638000</v>
      </c>
      <c r="B4312" s="25" t="s">
        <v>126</v>
      </c>
      <c r="C4312" s="41">
        <f t="shared" ref="C4312" si="635">C4313</f>
        <v>2000</v>
      </c>
      <c r="D4312" s="41">
        <f t="shared" ref="D4312" si="636">D4313</f>
        <v>0</v>
      </c>
    </row>
    <row r="4313" spans="1:4" s="4" customFormat="1" x14ac:dyDescent="0.2">
      <c r="A4313" s="22">
        <v>638100</v>
      </c>
      <c r="B4313" s="23" t="s">
        <v>196</v>
      </c>
      <c r="C4313" s="32">
        <v>2000</v>
      </c>
      <c r="D4313" s="32">
        <v>0</v>
      </c>
    </row>
    <row r="4314" spans="1:4" s="76" customFormat="1" x14ac:dyDescent="0.2">
      <c r="A4314" s="67"/>
      <c r="B4314" s="68" t="s">
        <v>230</v>
      </c>
      <c r="C4314" s="62">
        <f>C4285+C4304+C4311</f>
        <v>514300</v>
      </c>
      <c r="D4314" s="62">
        <f>D4285+D4304+D4311</f>
        <v>0</v>
      </c>
    </row>
    <row r="4315" spans="1:4" s="31" customFormat="1" x14ac:dyDescent="0.2">
      <c r="A4315" s="40"/>
      <c r="B4315" s="18"/>
      <c r="C4315" s="41"/>
      <c r="D4315" s="41"/>
    </row>
    <row r="4316" spans="1:4" s="31" customFormat="1" x14ac:dyDescent="0.2">
      <c r="A4316" s="40"/>
      <c r="B4316" s="18"/>
      <c r="C4316" s="41"/>
      <c r="D4316" s="41"/>
    </row>
    <row r="4317" spans="1:4" s="4" customFormat="1" x14ac:dyDescent="0.2">
      <c r="A4317" s="22" t="s">
        <v>703</v>
      </c>
      <c r="B4317" s="25"/>
      <c r="C4317" s="24"/>
      <c r="D4317" s="24"/>
    </row>
    <row r="4318" spans="1:4" s="4" customFormat="1" x14ac:dyDescent="0.2">
      <c r="A4318" s="22" t="s">
        <v>252</v>
      </c>
      <c r="B4318" s="25"/>
      <c r="C4318" s="24"/>
      <c r="D4318" s="24"/>
    </row>
    <row r="4319" spans="1:4" s="4" customFormat="1" x14ac:dyDescent="0.2">
      <c r="A4319" s="22" t="s">
        <v>380</v>
      </c>
      <c r="B4319" s="25"/>
      <c r="C4319" s="24"/>
      <c r="D4319" s="24"/>
    </row>
    <row r="4320" spans="1:4" s="4" customFormat="1" x14ac:dyDescent="0.2">
      <c r="A4320" s="22" t="s">
        <v>584</v>
      </c>
      <c r="B4320" s="25"/>
      <c r="C4320" s="24"/>
      <c r="D4320" s="24"/>
    </row>
    <row r="4321" spans="1:4" s="4" customFormat="1" x14ac:dyDescent="0.2">
      <c r="A4321" s="22"/>
      <c r="B4321" s="53"/>
      <c r="C4321" s="41"/>
      <c r="D4321" s="41"/>
    </row>
    <row r="4322" spans="1:4" s="4" customFormat="1" x14ac:dyDescent="0.2">
      <c r="A4322" s="20">
        <v>410000</v>
      </c>
      <c r="B4322" s="21" t="s">
        <v>87</v>
      </c>
      <c r="C4322" s="19">
        <f>C4323+C4328+C4345+C4343</f>
        <v>4995499.9999999963</v>
      </c>
      <c r="D4322" s="19">
        <f>D4323+D4328+D4345+D4343</f>
        <v>0</v>
      </c>
    </row>
    <row r="4323" spans="1:4" s="4" customFormat="1" x14ac:dyDescent="0.2">
      <c r="A4323" s="20">
        <v>411000</v>
      </c>
      <c r="B4323" s="21" t="s">
        <v>201</v>
      </c>
      <c r="C4323" s="19">
        <f>SUM(C4324:C4327)</f>
        <v>2958099.9999999967</v>
      </c>
      <c r="D4323" s="19">
        <f>SUM(D4324:D4327)</f>
        <v>0</v>
      </c>
    </row>
    <row r="4324" spans="1:4" s="4" customFormat="1" x14ac:dyDescent="0.2">
      <c r="A4324" s="22">
        <v>411100</v>
      </c>
      <c r="B4324" s="23" t="s">
        <v>88</v>
      </c>
      <c r="C4324" s="32">
        <v>2699999.9999999967</v>
      </c>
      <c r="D4324" s="32">
        <v>0</v>
      </c>
    </row>
    <row r="4325" spans="1:4" s="4" customFormat="1" x14ac:dyDescent="0.2">
      <c r="A4325" s="22">
        <v>411200</v>
      </c>
      <c r="B4325" s="23" t="s">
        <v>214</v>
      </c>
      <c r="C4325" s="32">
        <v>124700</v>
      </c>
      <c r="D4325" s="32">
        <v>0</v>
      </c>
    </row>
    <row r="4326" spans="1:4" s="4" customFormat="1" ht="40.5" x14ac:dyDescent="0.2">
      <c r="A4326" s="22">
        <v>411300</v>
      </c>
      <c r="B4326" s="23" t="s">
        <v>89</v>
      </c>
      <c r="C4326" s="32">
        <v>98200</v>
      </c>
      <c r="D4326" s="32">
        <v>0</v>
      </c>
    </row>
    <row r="4327" spans="1:4" s="4" customFormat="1" x14ac:dyDescent="0.2">
      <c r="A4327" s="22">
        <v>411400</v>
      </c>
      <c r="B4327" s="23" t="s">
        <v>90</v>
      </c>
      <c r="C4327" s="32">
        <v>35200</v>
      </c>
      <c r="D4327" s="32">
        <v>0</v>
      </c>
    </row>
    <row r="4328" spans="1:4" s="4" customFormat="1" x14ac:dyDescent="0.2">
      <c r="A4328" s="20">
        <v>412000</v>
      </c>
      <c r="B4328" s="25" t="s">
        <v>206</v>
      </c>
      <c r="C4328" s="19">
        <f t="shared" ref="C4328" si="637">SUM(C4329:C4342)</f>
        <v>324400</v>
      </c>
      <c r="D4328" s="19">
        <f t="shared" ref="D4328" si="638">SUM(D4329:D4342)</f>
        <v>0</v>
      </c>
    </row>
    <row r="4329" spans="1:4" s="4" customFormat="1" x14ac:dyDescent="0.2">
      <c r="A4329" s="22">
        <v>412200</v>
      </c>
      <c r="B4329" s="23" t="s">
        <v>215</v>
      </c>
      <c r="C4329" s="32">
        <v>31200</v>
      </c>
      <c r="D4329" s="32">
        <v>0</v>
      </c>
    </row>
    <row r="4330" spans="1:4" s="4" customFormat="1" x14ac:dyDescent="0.2">
      <c r="A4330" s="22">
        <v>412300</v>
      </c>
      <c r="B4330" s="23" t="s">
        <v>92</v>
      </c>
      <c r="C4330" s="32">
        <v>18000</v>
      </c>
      <c r="D4330" s="32">
        <v>0</v>
      </c>
    </row>
    <row r="4331" spans="1:4" s="4" customFormat="1" x14ac:dyDescent="0.2">
      <c r="A4331" s="22">
        <v>412500</v>
      </c>
      <c r="B4331" s="23" t="s">
        <v>94</v>
      </c>
      <c r="C4331" s="32">
        <v>20000</v>
      </c>
      <c r="D4331" s="32">
        <v>0</v>
      </c>
    </row>
    <row r="4332" spans="1:4" s="4" customFormat="1" x14ac:dyDescent="0.2">
      <c r="A4332" s="22">
        <v>412600</v>
      </c>
      <c r="B4332" s="23" t="s">
        <v>216</v>
      </c>
      <c r="C4332" s="32">
        <v>49000</v>
      </c>
      <c r="D4332" s="32">
        <v>0</v>
      </c>
    </row>
    <row r="4333" spans="1:4" s="4" customFormat="1" x14ac:dyDescent="0.2">
      <c r="A4333" s="22">
        <v>412700</v>
      </c>
      <c r="B4333" s="23" t="s">
        <v>203</v>
      </c>
      <c r="C4333" s="32">
        <v>50400</v>
      </c>
      <c r="D4333" s="32">
        <v>0</v>
      </c>
    </row>
    <row r="4334" spans="1:4" s="4" customFormat="1" x14ac:dyDescent="0.2">
      <c r="A4334" s="22">
        <v>412900</v>
      </c>
      <c r="B4334" s="27" t="s">
        <v>526</v>
      </c>
      <c r="C4334" s="32">
        <v>499.99999999999989</v>
      </c>
      <c r="D4334" s="32">
        <v>0</v>
      </c>
    </row>
    <row r="4335" spans="1:4" s="4" customFormat="1" x14ac:dyDescent="0.2">
      <c r="A4335" s="22">
        <v>412900</v>
      </c>
      <c r="B4335" s="27" t="s">
        <v>293</v>
      </c>
      <c r="C4335" s="32">
        <v>999.99999999999989</v>
      </c>
      <c r="D4335" s="32">
        <v>0</v>
      </c>
    </row>
    <row r="4336" spans="1:4" s="4" customFormat="1" x14ac:dyDescent="0.2">
      <c r="A4336" s="22">
        <v>412900</v>
      </c>
      <c r="B4336" s="27" t="s">
        <v>311</v>
      </c>
      <c r="C4336" s="32">
        <v>3999.9999999999991</v>
      </c>
      <c r="D4336" s="32">
        <v>0</v>
      </c>
    </row>
    <row r="4337" spans="1:4" s="4" customFormat="1" x14ac:dyDescent="0.2">
      <c r="A4337" s="22">
        <v>412900</v>
      </c>
      <c r="B4337" s="27" t="s">
        <v>312</v>
      </c>
      <c r="C4337" s="32">
        <v>3999.9999999999991</v>
      </c>
      <c r="D4337" s="32">
        <v>0</v>
      </c>
    </row>
    <row r="4338" spans="1:4" s="4" customFormat="1" x14ac:dyDescent="0.2">
      <c r="A4338" s="22">
        <v>412900</v>
      </c>
      <c r="B4338" s="27" t="s">
        <v>313</v>
      </c>
      <c r="C4338" s="32">
        <v>6000</v>
      </c>
      <c r="D4338" s="32">
        <v>0</v>
      </c>
    </row>
    <row r="4339" spans="1:4" s="4" customFormat="1" x14ac:dyDescent="0.2">
      <c r="A4339" s="22">
        <v>412900</v>
      </c>
      <c r="B4339" s="23" t="s">
        <v>295</v>
      </c>
      <c r="C4339" s="32">
        <v>300</v>
      </c>
      <c r="D4339" s="32">
        <v>0</v>
      </c>
    </row>
    <row r="4340" spans="1:4" s="4" customFormat="1" x14ac:dyDescent="0.2">
      <c r="A4340" s="22">
        <v>412900</v>
      </c>
      <c r="B4340" s="23" t="s">
        <v>704</v>
      </c>
      <c r="C4340" s="32">
        <v>99999.999999999985</v>
      </c>
      <c r="D4340" s="32">
        <v>0</v>
      </c>
    </row>
    <row r="4341" spans="1:4" s="4" customFormat="1" x14ac:dyDescent="0.2">
      <c r="A4341" s="22">
        <v>412900</v>
      </c>
      <c r="B4341" s="23" t="s">
        <v>443</v>
      </c>
      <c r="C4341" s="32">
        <v>20000</v>
      </c>
      <c r="D4341" s="32">
        <v>0</v>
      </c>
    </row>
    <row r="4342" spans="1:4" s="4" customFormat="1" x14ac:dyDescent="0.2">
      <c r="A4342" s="22">
        <v>412900</v>
      </c>
      <c r="B4342" s="23" t="s">
        <v>444</v>
      </c>
      <c r="C4342" s="32">
        <v>20000</v>
      </c>
      <c r="D4342" s="32">
        <v>0</v>
      </c>
    </row>
    <row r="4343" spans="1:4" s="29" customFormat="1" x14ac:dyDescent="0.2">
      <c r="A4343" s="20">
        <v>414000</v>
      </c>
      <c r="B4343" s="25" t="s">
        <v>104</v>
      </c>
      <c r="C4343" s="19">
        <f>0+C4344</f>
        <v>1450000</v>
      </c>
      <c r="D4343" s="19">
        <f>0+D4344</f>
        <v>0</v>
      </c>
    </row>
    <row r="4344" spans="1:4" s="4" customFormat="1" x14ac:dyDescent="0.2">
      <c r="A4344" s="22">
        <v>414100</v>
      </c>
      <c r="B4344" s="23" t="s">
        <v>445</v>
      </c>
      <c r="C4344" s="32">
        <v>1450000</v>
      </c>
      <c r="D4344" s="32">
        <v>0</v>
      </c>
    </row>
    <row r="4345" spans="1:4" s="4" customFormat="1" x14ac:dyDescent="0.2">
      <c r="A4345" s="20">
        <v>415000</v>
      </c>
      <c r="B4345" s="25" t="s">
        <v>50</v>
      </c>
      <c r="C4345" s="19">
        <f>SUM(C4346:C4347)</f>
        <v>263000</v>
      </c>
      <c r="D4345" s="19">
        <f>SUM(D4346:D4347)</f>
        <v>0</v>
      </c>
    </row>
    <row r="4346" spans="1:4" s="4" customFormat="1" x14ac:dyDescent="0.2">
      <c r="A4346" s="22">
        <v>415200</v>
      </c>
      <c r="B4346" s="23" t="s">
        <v>446</v>
      </c>
      <c r="C4346" s="32">
        <v>239000</v>
      </c>
      <c r="D4346" s="32">
        <v>0</v>
      </c>
    </row>
    <row r="4347" spans="1:4" s="4" customFormat="1" x14ac:dyDescent="0.2">
      <c r="A4347" s="22">
        <v>415200</v>
      </c>
      <c r="B4347" s="23" t="s">
        <v>705</v>
      </c>
      <c r="C4347" s="32">
        <v>24000</v>
      </c>
      <c r="D4347" s="32">
        <v>0</v>
      </c>
    </row>
    <row r="4348" spans="1:4" s="4" customFormat="1" x14ac:dyDescent="0.2">
      <c r="A4348" s="20">
        <v>480000</v>
      </c>
      <c r="B4348" s="25" t="s">
        <v>148</v>
      </c>
      <c r="C4348" s="19">
        <f>C4351+C4349</f>
        <v>911000</v>
      </c>
      <c r="D4348" s="19">
        <f>D4351+D4349</f>
        <v>0</v>
      </c>
    </row>
    <row r="4349" spans="1:4" s="29" customFormat="1" x14ac:dyDescent="0.2">
      <c r="A4349" s="20">
        <v>487000</v>
      </c>
      <c r="B4349" s="25" t="s">
        <v>200</v>
      </c>
      <c r="C4349" s="19">
        <f t="shared" ref="C4349" si="639">C4350</f>
        <v>11000</v>
      </c>
      <c r="D4349" s="19">
        <f t="shared" ref="D4349" si="640">D4350</f>
        <v>0</v>
      </c>
    </row>
    <row r="4350" spans="1:4" s="4" customFormat="1" x14ac:dyDescent="0.2">
      <c r="A4350" s="30">
        <v>487300</v>
      </c>
      <c r="B4350" s="23" t="s">
        <v>149</v>
      </c>
      <c r="C4350" s="32">
        <v>11000</v>
      </c>
      <c r="D4350" s="32">
        <v>0</v>
      </c>
    </row>
    <row r="4351" spans="1:4" s="4" customFormat="1" x14ac:dyDescent="0.2">
      <c r="A4351" s="20">
        <v>488000</v>
      </c>
      <c r="B4351" s="25" t="s">
        <v>103</v>
      </c>
      <c r="C4351" s="19">
        <f>SUM(C4352:C4353)</f>
        <v>900000</v>
      </c>
      <c r="D4351" s="19">
        <f>SUM(D4352:D4353)</f>
        <v>0</v>
      </c>
    </row>
    <row r="4352" spans="1:4" s="4" customFormat="1" x14ac:dyDescent="0.2">
      <c r="A4352" s="22">
        <v>488100</v>
      </c>
      <c r="B4352" s="23" t="s">
        <v>510</v>
      </c>
      <c r="C4352" s="32">
        <v>250000</v>
      </c>
      <c r="D4352" s="32">
        <v>0</v>
      </c>
    </row>
    <row r="4353" spans="1:4" s="4" customFormat="1" x14ac:dyDescent="0.2">
      <c r="A4353" s="22">
        <v>488100</v>
      </c>
      <c r="B4353" s="23" t="s">
        <v>511</v>
      </c>
      <c r="C4353" s="32">
        <v>650000</v>
      </c>
      <c r="D4353" s="32">
        <v>0</v>
      </c>
    </row>
    <row r="4354" spans="1:4" s="4" customFormat="1" x14ac:dyDescent="0.2">
      <c r="A4354" s="20">
        <v>510000</v>
      </c>
      <c r="B4354" s="25" t="s">
        <v>152</v>
      </c>
      <c r="C4354" s="19">
        <f>C4355+C4357</f>
        <v>9000</v>
      </c>
      <c r="D4354" s="19">
        <f>D4355+D4357</f>
        <v>0</v>
      </c>
    </row>
    <row r="4355" spans="1:4" s="4" customFormat="1" x14ac:dyDescent="0.2">
      <c r="A4355" s="20">
        <v>511000</v>
      </c>
      <c r="B4355" s="25" t="s">
        <v>153</v>
      </c>
      <c r="C4355" s="19">
        <f>SUM(C4356:C4356)</f>
        <v>2000</v>
      </c>
      <c r="D4355" s="19">
        <f>SUM(D4356:D4356)</f>
        <v>0</v>
      </c>
    </row>
    <row r="4356" spans="1:4" s="4" customFormat="1" x14ac:dyDescent="0.2">
      <c r="A4356" s="22">
        <v>511300</v>
      </c>
      <c r="B4356" s="23" t="s">
        <v>156</v>
      </c>
      <c r="C4356" s="32">
        <v>2000</v>
      </c>
      <c r="D4356" s="32">
        <v>0</v>
      </c>
    </row>
    <row r="4357" spans="1:4" s="4" customFormat="1" x14ac:dyDescent="0.2">
      <c r="A4357" s="20">
        <v>516000</v>
      </c>
      <c r="B4357" s="25" t="s">
        <v>163</v>
      </c>
      <c r="C4357" s="19">
        <f>SUM(C4358)</f>
        <v>7000</v>
      </c>
      <c r="D4357" s="19">
        <f>SUM(D4358)</f>
        <v>0</v>
      </c>
    </row>
    <row r="4358" spans="1:4" s="4" customFormat="1" x14ac:dyDescent="0.2">
      <c r="A4358" s="22">
        <v>516100</v>
      </c>
      <c r="B4358" s="23" t="s">
        <v>163</v>
      </c>
      <c r="C4358" s="32">
        <v>7000</v>
      </c>
      <c r="D4358" s="32">
        <v>0</v>
      </c>
    </row>
    <row r="4359" spans="1:4" s="29" customFormat="1" x14ac:dyDescent="0.2">
      <c r="A4359" s="20">
        <v>610000</v>
      </c>
      <c r="B4359" s="25" t="s">
        <v>171</v>
      </c>
      <c r="C4359" s="19">
        <f t="shared" ref="C4359:C4360" si="641">C4360</f>
        <v>680000</v>
      </c>
      <c r="D4359" s="19">
        <f t="shared" ref="D4359:D4360" si="642">D4360</f>
        <v>0</v>
      </c>
    </row>
    <row r="4360" spans="1:4" s="29" customFormat="1" x14ac:dyDescent="0.2">
      <c r="A4360" s="20">
        <v>611000</v>
      </c>
      <c r="B4360" s="25" t="s">
        <v>114</v>
      </c>
      <c r="C4360" s="19">
        <f t="shared" si="641"/>
        <v>680000</v>
      </c>
      <c r="D4360" s="19">
        <f t="shared" si="642"/>
        <v>0</v>
      </c>
    </row>
    <row r="4361" spans="1:4" s="4" customFormat="1" x14ac:dyDescent="0.2">
      <c r="A4361" s="22">
        <v>611200</v>
      </c>
      <c r="B4361" s="23" t="s">
        <v>224</v>
      </c>
      <c r="C4361" s="32">
        <v>680000</v>
      </c>
      <c r="D4361" s="32">
        <v>0</v>
      </c>
    </row>
    <row r="4362" spans="1:4" s="29" customFormat="1" x14ac:dyDescent="0.2">
      <c r="A4362" s="20">
        <v>630000</v>
      </c>
      <c r="B4362" s="25" t="s">
        <v>191</v>
      </c>
      <c r="C4362" s="19">
        <f>C4363+C4365</f>
        <v>2460500</v>
      </c>
      <c r="D4362" s="19">
        <f>D4363+D4365</f>
        <v>0</v>
      </c>
    </row>
    <row r="4363" spans="1:4" s="29" customFormat="1" x14ac:dyDescent="0.2">
      <c r="A4363" s="20">
        <v>631000</v>
      </c>
      <c r="B4363" s="25" t="s">
        <v>125</v>
      </c>
      <c r="C4363" s="19">
        <f>SUM(C4364:C4364)</f>
        <v>2400500</v>
      </c>
      <c r="D4363" s="19">
        <f>SUM(D4364:D4364)</f>
        <v>0</v>
      </c>
    </row>
    <row r="4364" spans="1:4" s="4" customFormat="1" x14ac:dyDescent="0.2">
      <c r="A4364" s="22">
        <v>631900</v>
      </c>
      <c r="B4364" s="23" t="s">
        <v>183</v>
      </c>
      <c r="C4364" s="32">
        <v>2400500</v>
      </c>
      <c r="D4364" s="32">
        <v>0</v>
      </c>
    </row>
    <row r="4365" spans="1:4" s="29" customFormat="1" x14ac:dyDescent="0.2">
      <c r="A4365" s="20">
        <v>638000</v>
      </c>
      <c r="B4365" s="25" t="s">
        <v>126</v>
      </c>
      <c r="C4365" s="19">
        <f t="shared" ref="C4365" si="643">C4366</f>
        <v>59999.999999999993</v>
      </c>
      <c r="D4365" s="19">
        <f t="shared" ref="D4365" si="644">D4366</f>
        <v>0</v>
      </c>
    </row>
    <row r="4366" spans="1:4" s="4" customFormat="1" x14ac:dyDescent="0.2">
      <c r="A4366" s="22">
        <v>638100</v>
      </c>
      <c r="B4366" s="23" t="s">
        <v>196</v>
      </c>
      <c r="C4366" s="32">
        <v>59999.999999999993</v>
      </c>
      <c r="D4366" s="32">
        <v>0</v>
      </c>
    </row>
    <row r="4367" spans="1:4" s="4" customFormat="1" x14ac:dyDescent="0.2">
      <c r="A4367" s="63"/>
      <c r="B4367" s="57" t="s">
        <v>230</v>
      </c>
      <c r="C4367" s="61">
        <f>C4322+C4348+C4354+C4362+C4359</f>
        <v>9055999.9999999963</v>
      </c>
      <c r="D4367" s="61">
        <f>D4322+D4348+D4354+D4362+D4359</f>
        <v>0</v>
      </c>
    </row>
    <row r="4368" spans="1:4" s="4" customFormat="1" x14ac:dyDescent="0.2">
      <c r="A4368" s="22"/>
      <c r="B4368" s="23"/>
      <c r="C4368" s="24"/>
      <c r="D4368" s="24"/>
    </row>
    <row r="4369" spans="1:4" s="4" customFormat="1" x14ac:dyDescent="0.2">
      <c r="A4369" s="17"/>
      <c r="B4369" s="18"/>
      <c r="C4369" s="24"/>
      <c r="D4369" s="24"/>
    </row>
    <row r="4370" spans="1:4" s="4" customFormat="1" x14ac:dyDescent="0.2">
      <c r="A4370" s="22" t="s">
        <v>706</v>
      </c>
      <c r="B4370" s="25"/>
      <c r="C4370" s="24"/>
      <c r="D4370" s="24"/>
    </row>
    <row r="4371" spans="1:4" s="4" customFormat="1" x14ac:dyDescent="0.2">
      <c r="A4371" s="22" t="s">
        <v>253</v>
      </c>
      <c r="B4371" s="25"/>
      <c r="C4371" s="24"/>
      <c r="D4371" s="24"/>
    </row>
    <row r="4372" spans="1:4" s="4" customFormat="1" x14ac:dyDescent="0.2">
      <c r="A4372" s="22" t="s">
        <v>381</v>
      </c>
      <c r="B4372" s="25"/>
      <c r="C4372" s="24"/>
      <c r="D4372" s="24"/>
    </row>
    <row r="4373" spans="1:4" s="4" customFormat="1" x14ac:dyDescent="0.2">
      <c r="A4373" s="22" t="s">
        <v>525</v>
      </c>
      <c r="B4373" s="25"/>
      <c r="C4373" s="24"/>
      <c r="D4373" s="24"/>
    </row>
    <row r="4374" spans="1:4" s="4" customFormat="1" x14ac:dyDescent="0.2">
      <c r="A4374" s="22"/>
      <c r="B4374" s="53"/>
      <c r="C4374" s="41"/>
      <c r="D4374" s="41"/>
    </row>
    <row r="4375" spans="1:4" s="4" customFormat="1" x14ac:dyDescent="0.2">
      <c r="A4375" s="20">
        <v>410000</v>
      </c>
      <c r="B4375" s="21" t="s">
        <v>87</v>
      </c>
      <c r="C4375" s="19">
        <f>C4376+C4381+0+0+C4394</f>
        <v>2716800</v>
      </c>
      <c r="D4375" s="19">
        <f>D4376+D4381+0+0+D4394</f>
        <v>0</v>
      </c>
    </row>
    <row r="4376" spans="1:4" s="4" customFormat="1" x14ac:dyDescent="0.2">
      <c r="A4376" s="20">
        <v>411000</v>
      </c>
      <c r="B4376" s="21" t="s">
        <v>201</v>
      </c>
      <c r="C4376" s="19">
        <f>SUM(C4377:C4380)</f>
        <v>2368900</v>
      </c>
      <c r="D4376" s="19">
        <f>SUM(D4377:D4380)</f>
        <v>0</v>
      </c>
    </row>
    <row r="4377" spans="1:4" s="4" customFormat="1" x14ac:dyDescent="0.2">
      <c r="A4377" s="22">
        <v>411100</v>
      </c>
      <c r="B4377" s="23" t="s">
        <v>88</v>
      </c>
      <c r="C4377" s="32">
        <v>2218000</v>
      </c>
      <c r="D4377" s="32">
        <v>0</v>
      </c>
    </row>
    <row r="4378" spans="1:4" s="4" customFormat="1" x14ac:dyDescent="0.2">
      <c r="A4378" s="22">
        <v>411200</v>
      </c>
      <c r="B4378" s="23" t="s">
        <v>214</v>
      </c>
      <c r="C4378" s="32">
        <v>54800</v>
      </c>
      <c r="D4378" s="32">
        <v>0</v>
      </c>
    </row>
    <row r="4379" spans="1:4" s="4" customFormat="1" ht="40.5" x14ac:dyDescent="0.2">
      <c r="A4379" s="22">
        <v>411300</v>
      </c>
      <c r="B4379" s="23" t="s">
        <v>89</v>
      </c>
      <c r="C4379" s="32">
        <v>75500</v>
      </c>
      <c r="D4379" s="32">
        <v>0</v>
      </c>
    </row>
    <row r="4380" spans="1:4" s="4" customFormat="1" x14ac:dyDescent="0.2">
      <c r="A4380" s="22">
        <v>411400</v>
      </c>
      <c r="B4380" s="23" t="s">
        <v>90</v>
      </c>
      <c r="C4380" s="32">
        <v>20599.999999999996</v>
      </c>
      <c r="D4380" s="32">
        <v>0</v>
      </c>
    </row>
    <row r="4381" spans="1:4" s="4" customFormat="1" x14ac:dyDescent="0.2">
      <c r="A4381" s="20">
        <v>412000</v>
      </c>
      <c r="B4381" s="25" t="s">
        <v>206</v>
      </c>
      <c r="C4381" s="19">
        <f>SUM(C4382:C4393)</f>
        <v>347900</v>
      </c>
      <c r="D4381" s="19">
        <f t="shared" ref="D4381" si="645">SUM(D4382:D4393)</f>
        <v>0</v>
      </c>
    </row>
    <row r="4382" spans="1:4" s="159" customFormat="1" x14ac:dyDescent="0.2">
      <c r="A4382" s="162">
        <v>412100</v>
      </c>
      <c r="B4382" s="160" t="s">
        <v>91</v>
      </c>
      <c r="C4382" s="161">
        <v>1500</v>
      </c>
      <c r="D4382" s="161">
        <v>0</v>
      </c>
    </row>
    <row r="4383" spans="1:4" s="4" customFormat="1" x14ac:dyDescent="0.2">
      <c r="A4383" s="22">
        <v>412200</v>
      </c>
      <c r="B4383" s="23" t="s">
        <v>215</v>
      </c>
      <c r="C4383" s="32">
        <v>42999.999999999993</v>
      </c>
      <c r="D4383" s="32">
        <v>0</v>
      </c>
    </row>
    <row r="4384" spans="1:4" s="4" customFormat="1" x14ac:dyDescent="0.2">
      <c r="A4384" s="22">
        <v>412300</v>
      </c>
      <c r="B4384" s="23" t="s">
        <v>92</v>
      </c>
      <c r="C4384" s="32">
        <v>15000</v>
      </c>
      <c r="D4384" s="32">
        <v>0</v>
      </c>
    </row>
    <row r="4385" spans="1:4" s="4" customFormat="1" x14ac:dyDescent="0.2">
      <c r="A4385" s="22">
        <v>412500</v>
      </c>
      <c r="B4385" s="23" t="s">
        <v>94</v>
      </c>
      <c r="C4385" s="32">
        <v>15000</v>
      </c>
      <c r="D4385" s="32">
        <v>0</v>
      </c>
    </row>
    <row r="4386" spans="1:4" s="4" customFormat="1" x14ac:dyDescent="0.2">
      <c r="A4386" s="22">
        <v>412600</v>
      </c>
      <c r="B4386" s="23" t="s">
        <v>216</v>
      </c>
      <c r="C4386" s="32">
        <v>42000</v>
      </c>
      <c r="D4386" s="32">
        <v>0</v>
      </c>
    </row>
    <row r="4387" spans="1:4" s="4" customFormat="1" x14ac:dyDescent="0.2">
      <c r="A4387" s="22">
        <v>412700</v>
      </c>
      <c r="B4387" s="23" t="s">
        <v>203</v>
      </c>
      <c r="C4387" s="32">
        <v>20000</v>
      </c>
      <c r="D4387" s="32">
        <v>0</v>
      </c>
    </row>
    <row r="4388" spans="1:4" s="4" customFormat="1" x14ac:dyDescent="0.2">
      <c r="A4388" s="22">
        <v>412900</v>
      </c>
      <c r="B4388" s="27" t="s">
        <v>526</v>
      </c>
      <c r="C4388" s="32">
        <v>400</v>
      </c>
      <c r="D4388" s="32">
        <v>0</v>
      </c>
    </row>
    <row r="4389" spans="1:4" s="4" customFormat="1" x14ac:dyDescent="0.2">
      <c r="A4389" s="22">
        <v>412900</v>
      </c>
      <c r="B4389" s="27" t="s">
        <v>293</v>
      </c>
      <c r="C4389" s="32">
        <v>200000</v>
      </c>
      <c r="D4389" s="32">
        <v>0</v>
      </c>
    </row>
    <row r="4390" spans="1:4" s="4" customFormat="1" x14ac:dyDescent="0.2">
      <c r="A4390" s="22">
        <v>412900</v>
      </c>
      <c r="B4390" s="27" t="s">
        <v>311</v>
      </c>
      <c r="C4390" s="32">
        <v>3999.9999999999991</v>
      </c>
      <c r="D4390" s="32">
        <v>0</v>
      </c>
    </row>
    <row r="4391" spans="1:4" s="4" customFormat="1" x14ac:dyDescent="0.2">
      <c r="A4391" s="22">
        <v>412900</v>
      </c>
      <c r="B4391" s="27" t="s">
        <v>312</v>
      </c>
      <c r="C4391" s="32">
        <v>2500</v>
      </c>
      <c r="D4391" s="32">
        <v>0</v>
      </c>
    </row>
    <row r="4392" spans="1:4" s="4" customFormat="1" x14ac:dyDescent="0.2">
      <c r="A4392" s="22">
        <v>412900</v>
      </c>
      <c r="B4392" s="27" t="s">
        <v>313</v>
      </c>
      <c r="C4392" s="32">
        <v>4500</v>
      </c>
      <c r="D4392" s="32">
        <v>0</v>
      </c>
    </row>
    <row r="4393" spans="1:4" s="4" customFormat="1" x14ac:dyDescent="0.2">
      <c r="A4393" s="22">
        <v>412900</v>
      </c>
      <c r="B4393" s="27" t="s">
        <v>295</v>
      </c>
      <c r="C4393" s="32">
        <v>0</v>
      </c>
      <c r="D4393" s="32">
        <v>0</v>
      </c>
    </row>
    <row r="4394" spans="1:4" s="29" customFormat="1" ht="40.5" x14ac:dyDescent="0.2">
      <c r="A4394" s="20">
        <v>418000</v>
      </c>
      <c r="B4394" s="25" t="s">
        <v>210</v>
      </c>
      <c r="C4394" s="19">
        <f t="shared" ref="C4394" si="646">C4395</f>
        <v>0</v>
      </c>
      <c r="D4394" s="19">
        <f t="shared" ref="D4394" si="647">D4395</f>
        <v>0</v>
      </c>
    </row>
    <row r="4395" spans="1:4" s="4" customFormat="1" x14ac:dyDescent="0.2">
      <c r="A4395" s="22">
        <v>418400</v>
      </c>
      <c r="B4395" s="28" t="s">
        <v>447</v>
      </c>
      <c r="C4395" s="32">
        <v>0</v>
      </c>
      <c r="D4395" s="32">
        <v>0</v>
      </c>
    </row>
    <row r="4396" spans="1:4" s="4" customFormat="1" x14ac:dyDescent="0.2">
      <c r="A4396" s="20">
        <v>480000</v>
      </c>
      <c r="B4396" s="25" t="s">
        <v>148</v>
      </c>
      <c r="C4396" s="19">
        <f>C4397+0</f>
        <v>3713400.0000000005</v>
      </c>
      <c r="D4396" s="19">
        <f>D4397+0</f>
        <v>0</v>
      </c>
    </row>
    <row r="4397" spans="1:4" s="4" customFormat="1" x14ac:dyDescent="0.2">
      <c r="A4397" s="20">
        <v>488000</v>
      </c>
      <c r="B4397" s="25" t="s">
        <v>103</v>
      </c>
      <c r="C4397" s="19">
        <f>SUM(C4398:C4400)</f>
        <v>3713400.0000000005</v>
      </c>
      <c r="D4397" s="19">
        <f>SUM(D4398:D4400)</f>
        <v>0</v>
      </c>
    </row>
    <row r="4398" spans="1:4" s="28" customFormat="1" ht="40.5" x14ac:dyDescent="0.2">
      <c r="A4398" s="22">
        <v>488100</v>
      </c>
      <c r="B4398" s="28" t="s">
        <v>435</v>
      </c>
      <c r="C4398" s="32">
        <v>1183400.0000000005</v>
      </c>
      <c r="D4398" s="32">
        <v>0</v>
      </c>
    </row>
    <row r="4399" spans="1:4" s="28" customFormat="1" x14ac:dyDescent="0.2">
      <c r="A4399" s="22">
        <v>488100</v>
      </c>
      <c r="B4399" s="28" t="s">
        <v>448</v>
      </c>
      <c r="C4399" s="32">
        <v>2300000</v>
      </c>
      <c r="D4399" s="32">
        <v>0</v>
      </c>
    </row>
    <row r="4400" spans="1:4" s="28" customFormat="1" x14ac:dyDescent="0.2">
      <c r="A4400" s="22">
        <v>488100</v>
      </c>
      <c r="B4400" s="28" t="s">
        <v>449</v>
      </c>
      <c r="C4400" s="32">
        <v>230000</v>
      </c>
      <c r="D4400" s="32">
        <v>0</v>
      </c>
    </row>
    <row r="4401" spans="1:4" s="4" customFormat="1" x14ac:dyDescent="0.2">
      <c r="A4401" s="20">
        <v>510000</v>
      </c>
      <c r="B4401" s="25" t="s">
        <v>152</v>
      </c>
      <c r="C4401" s="19">
        <f>C4402+C4404</f>
        <v>10500</v>
      </c>
      <c r="D4401" s="19">
        <f>D4402+D4404</f>
        <v>0</v>
      </c>
    </row>
    <row r="4402" spans="1:4" s="4" customFormat="1" x14ac:dyDescent="0.2">
      <c r="A4402" s="20">
        <v>511000</v>
      </c>
      <c r="B4402" s="25" t="s">
        <v>153</v>
      </c>
      <c r="C4402" s="19">
        <f>SUM(C4403:C4403)</f>
        <v>5000</v>
      </c>
      <c r="D4402" s="19">
        <f>SUM(D4403:D4403)</f>
        <v>0</v>
      </c>
    </row>
    <row r="4403" spans="1:4" s="4" customFormat="1" x14ac:dyDescent="0.2">
      <c r="A4403" s="22">
        <v>511300</v>
      </c>
      <c r="B4403" s="23" t="s">
        <v>156</v>
      </c>
      <c r="C4403" s="32">
        <v>5000</v>
      </c>
      <c r="D4403" s="32">
        <v>0</v>
      </c>
    </row>
    <row r="4404" spans="1:4" s="29" customFormat="1" x14ac:dyDescent="0.2">
      <c r="A4404" s="20">
        <v>516000</v>
      </c>
      <c r="B4404" s="25" t="s">
        <v>163</v>
      </c>
      <c r="C4404" s="19">
        <f t="shared" ref="C4404" si="648">C4405</f>
        <v>5500</v>
      </c>
      <c r="D4404" s="19">
        <f t="shared" ref="D4404" si="649">D4405</f>
        <v>0</v>
      </c>
    </row>
    <row r="4405" spans="1:4" s="4" customFormat="1" x14ac:dyDescent="0.2">
      <c r="A4405" s="22">
        <v>516100</v>
      </c>
      <c r="B4405" s="23" t="s">
        <v>163</v>
      </c>
      <c r="C4405" s="32">
        <v>5500</v>
      </c>
      <c r="D4405" s="32">
        <v>0</v>
      </c>
    </row>
    <row r="4406" spans="1:4" s="29" customFormat="1" x14ac:dyDescent="0.2">
      <c r="A4406" s="20">
        <v>630000</v>
      </c>
      <c r="B4406" s="25" t="s">
        <v>191</v>
      </c>
      <c r="C4406" s="19">
        <f>C4409+C4407</f>
        <v>16000</v>
      </c>
      <c r="D4406" s="19">
        <f>D4409+D4407</f>
        <v>0</v>
      </c>
    </row>
    <row r="4407" spans="1:4" s="29" customFormat="1" x14ac:dyDescent="0.2">
      <c r="A4407" s="20">
        <v>631000</v>
      </c>
      <c r="B4407" s="25" t="s">
        <v>125</v>
      </c>
      <c r="C4407" s="19">
        <f>0+C4408</f>
        <v>3999.9999999999991</v>
      </c>
      <c r="D4407" s="19">
        <f>0+D4408</f>
        <v>0</v>
      </c>
    </row>
    <row r="4408" spans="1:4" s="4" customFormat="1" x14ac:dyDescent="0.2">
      <c r="A4408" s="30">
        <v>631300</v>
      </c>
      <c r="B4408" s="23" t="s">
        <v>195</v>
      </c>
      <c r="C4408" s="32">
        <v>3999.9999999999991</v>
      </c>
      <c r="D4408" s="32">
        <v>0</v>
      </c>
    </row>
    <row r="4409" spans="1:4" s="29" customFormat="1" x14ac:dyDescent="0.2">
      <c r="A4409" s="20">
        <v>638000</v>
      </c>
      <c r="B4409" s="25" t="s">
        <v>126</v>
      </c>
      <c r="C4409" s="19">
        <f t="shared" ref="C4409" si="650">C4410</f>
        <v>12000</v>
      </c>
      <c r="D4409" s="19">
        <f t="shared" ref="D4409" si="651">D4410</f>
        <v>0</v>
      </c>
    </row>
    <row r="4410" spans="1:4" s="4" customFormat="1" x14ac:dyDescent="0.2">
      <c r="A4410" s="22">
        <v>638100</v>
      </c>
      <c r="B4410" s="23" t="s">
        <v>196</v>
      </c>
      <c r="C4410" s="32">
        <v>12000</v>
      </c>
      <c r="D4410" s="32">
        <v>0</v>
      </c>
    </row>
    <row r="4411" spans="1:4" s="4" customFormat="1" x14ac:dyDescent="0.2">
      <c r="A4411" s="63"/>
      <c r="B4411" s="57" t="s">
        <v>230</v>
      </c>
      <c r="C4411" s="61">
        <f>C4375+C4396+C4401+C4406+0</f>
        <v>6456700</v>
      </c>
      <c r="D4411" s="61">
        <f>D4375+D4396+D4401+D4406+0</f>
        <v>0</v>
      </c>
    </row>
    <row r="4412" spans="1:4" s="4" customFormat="1" x14ac:dyDescent="0.2">
      <c r="A4412" s="40"/>
      <c r="B4412" s="18"/>
      <c r="C4412" s="41"/>
      <c r="D4412" s="41"/>
    </row>
    <row r="4413" spans="1:4" s="4" customFormat="1" x14ac:dyDescent="0.2">
      <c r="A4413" s="17"/>
      <c r="B4413" s="18"/>
      <c r="C4413" s="24"/>
      <c r="D4413" s="24"/>
    </row>
    <row r="4414" spans="1:4" s="4" customFormat="1" x14ac:dyDescent="0.2">
      <c r="A4414" s="22" t="s">
        <v>707</v>
      </c>
      <c r="B4414" s="25"/>
      <c r="C4414" s="24"/>
      <c r="D4414" s="24"/>
    </row>
    <row r="4415" spans="1:4" s="4" customFormat="1" x14ac:dyDescent="0.2">
      <c r="A4415" s="22" t="s">
        <v>253</v>
      </c>
      <c r="B4415" s="25"/>
      <c r="C4415" s="24"/>
      <c r="D4415" s="24"/>
    </row>
    <row r="4416" spans="1:4" s="4" customFormat="1" x14ac:dyDescent="0.2">
      <c r="A4416" s="22" t="s">
        <v>382</v>
      </c>
      <c r="B4416" s="25"/>
      <c r="C4416" s="24"/>
      <c r="D4416" s="24"/>
    </row>
    <row r="4417" spans="1:4" s="4" customFormat="1" x14ac:dyDescent="0.2">
      <c r="A4417" s="22" t="s">
        <v>525</v>
      </c>
      <c r="B4417" s="25"/>
      <c r="C4417" s="24"/>
      <c r="D4417" s="24"/>
    </row>
    <row r="4418" spans="1:4" s="4" customFormat="1" x14ac:dyDescent="0.2">
      <c r="A4418" s="22"/>
      <c r="B4418" s="53"/>
      <c r="C4418" s="41"/>
      <c r="D4418" s="41"/>
    </row>
    <row r="4419" spans="1:4" s="4" customFormat="1" x14ac:dyDescent="0.2">
      <c r="A4419" s="20">
        <v>410000</v>
      </c>
      <c r="B4419" s="21" t="s">
        <v>87</v>
      </c>
      <c r="C4419" s="19">
        <f>C4420+C4425+0</f>
        <v>1302300</v>
      </c>
      <c r="D4419" s="19">
        <f>D4420+D4425+0</f>
        <v>0</v>
      </c>
    </row>
    <row r="4420" spans="1:4" s="4" customFormat="1" x14ac:dyDescent="0.2">
      <c r="A4420" s="20">
        <v>411000</v>
      </c>
      <c r="B4420" s="21" t="s">
        <v>201</v>
      </c>
      <c r="C4420" s="19">
        <f>SUM(C4421:C4424)</f>
        <v>1179300</v>
      </c>
      <c r="D4420" s="19">
        <f>SUM(D4421:D4424)</f>
        <v>0</v>
      </c>
    </row>
    <row r="4421" spans="1:4" s="4" customFormat="1" x14ac:dyDescent="0.2">
      <c r="A4421" s="22">
        <v>411100</v>
      </c>
      <c r="B4421" s="23" t="s">
        <v>88</v>
      </c>
      <c r="C4421" s="32">
        <v>1088000</v>
      </c>
      <c r="D4421" s="32">
        <v>0</v>
      </c>
    </row>
    <row r="4422" spans="1:4" s="4" customFormat="1" x14ac:dyDescent="0.2">
      <c r="A4422" s="22">
        <v>411200</v>
      </c>
      <c r="B4422" s="23" t="s">
        <v>214</v>
      </c>
      <c r="C4422" s="32">
        <v>35000</v>
      </c>
      <c r="D4422" s="32">
        <v>0</v>
      </c>
    </row>
    <row r="4423" spans="1:4" s="4" customFormat="1" ht="40.5" x14ac:dyDescent="0.2">
      <c r="A4423" s="22">
        <v>411300</v>
      </c>
      <c r="B4423" s="23" t="s">
        <v>89</v>
      </c>
      <c r="C4423" s="32">
        <v>30000</v>
      </c>
      <c r="D4423" s="32">
        <v>0</v>
      </c>
    </row>
    <row r="4424" spans="1:4" s="4" customFormat="1" x14ac:dyDescent="0.2">
      <c r="A4424" s="22">
        <v>411400</v>
      </c>
      <c r="B4424" s="23" t="s">
        <v>90</v>
      </c>
      <c r="C4424" s="32">
        <v>26300</v>
      </c>
      <c r="D4424" s="32">
        <v>0</v>
      </c>
    </row>
    <row r="4425" spans="1:4" s="4" customFormat="1" x14ac:dyDescent="0.2">
      <c r="A4425" s="20">
        <v>412000</v>
      </c>
      <c r="B4425" s="25" t="s">
        <v>206</v>
      </c>
      <c r="C4425" s="19">
        <f>SUM(C4426:C4436)</f>
        <v>123000</v>
      </c>
      <c r="D4425" s="19">
        <f>SUM(D4426:D4436)</f>
        <v>0</v>
      </c>
    </row>
    <row r="4426" spans="1:4" s="4" customFormat="1" x14ac:dyDescent="0.2">
      <c r="A4426" s="22">
        <v>412200</v>
      </c>
      <c r="B4426" s="23" t="s">
        <v>215</v>
      </c>
      <c r="C4426" s="32">
        <v>12000</v>
      </c>
      <c r="D4426" s="32">
        <v>0</v>
      </c>
    </row>
    <row r="4427" spans="1:4" s="4" customFormat="1" x14ac:dyDescent="0.2">
      <c r="A4427" s="22">
        <v>412300</v>
      </c>
      <c r="B4427" s="23" t="s">
        <v>92</v>
      </c>
      <c r="C4427" s="32">
        <v>5500</v>
      </c>
      <c r="D4427" s="32">
        <v>0</v>
      </c>
    </row>
    <row r="4428" spans="1:4" s="4" customFormat="1" x14ac:dyDescent="0.2">
      <c r="A4428" s="22">
        <v>412500</v>
      </c>
      <c r="B4428" s="23" t="s">
        <v>94</v>
      </c>
      <c r="C4428" s="32">
        <v>21000</v>
      </c>
      <c r="D4428" s="32">
        <v>0</v>
      </c>
    </row>
    <row r="4429" spans="1:4" s="4" customFormat="1" x14ac:dyDescent="0.2">
      <c r="A4429" s="22">
        <v>412600</v>
      </c>
      <c r="B4429" s="23" t="s">
        <v>216</v>
      </c>
      <c r="C4429" s="32">
        <v>60000</v>
      </c>
      <c r="D4429" s="32">
        <v>0</v>
      </c>
    </row>
    <row r="4430" spans="1:4" s="4" customFormat="1" x14ac:dyDescent="0.2">
      <c r="A4430" s="22">
        <v>412700</v>
      </c>
      <c r="B4430" s="23" t="s">
        <v>203</v>
      </c>
      <c r="C4430" s="32">
        <v>7500</v>
      </c>
      <c r="D4430" s="32">
        <v>0</v>
      </c>
    </row>
    <row r="4431" spans="1:4" s="4" customFormat="1" x14ac:dyDescent="0.2">
      <c r="A4431" s="22">
        <v>412900</v>
      </c>
      <c r="B4431" s="27" t="s">
        <v>526</v>
      </c>
      <c r="C4431" s="32">
        <v>499.99999999999989</v>
      </c>
      <c r="D4431" s="32">
        <v>0</v>
      </c>
    </row>
    <row r="4432" spans="1:4" s="4" customFormat="1" x14ac:dyDescent="0.2">
      <c r="A4432" s="22">
        <v>412900</v>
      </c>
      <c r="B4432" s="27" t="s">
        <v>293</v>
      </c>
      <c r="C4432" s="32">
        <v>8000</v>
      </c>
      <c r="D4432" s="32">
        <v>0</v>
      </c>
    </row>
    <row r="4433" spans="1:4" s="4" customFormat="1" x14ac:dyDescent="0.2">
      <c r="A4433" s="22">
        <v>412900</v>
      </c>
      <c r="B4433" s="27" t="s">
        <v>311</v>
      </c>
      <c r="C4433" s="32">
        <v>500</v>
      </c>
      <c r="D4433" s="32">
        <v>0</v>
      </c>
    </row>
    <row r="4434" spans="1:4" s="4" customFormat="1" x14ac:dyDescent="0.2">
      <c r="A4434" s="22">
        <v>412900</v>
      </c>
      <c r="B4434" s="27" t="s">
        <v>312</v>
      </c>
      <c r="C4434" s="32">
        <v>2500</v>
      </c>
      <c r="D4434" s="32">
        <v>0</v>
      </c>
    </row>
    <row r="4435" spans="1:4" s="4" customFormat="1" x14ac:dyDescent="0.2">
      <c r="A4435" s="22">
        <v>412900</v>
      </c>
      <c r="B4435" s="27" t="s">
        <v>313</v>
      </c>
      <c r="C4435" s="32">
        <v>2200</v>
      </c>
      <c r="D4435" s="32">
        <v>0</v>
      </c>
    </row>
    <row r="4436" spans="1:4" s="4" customFormat="1" x14ac:dyDescent="0.2">
      <c r="A4436" s="22">
        <v>412900</v>
      </c>
      <c r="B4436" s="27" t="s">
        <v>295</v>
      </c>
      <c r="C4436" s="32">
        <v>3300</v>
      </c>
      <c r="D4436" s="32">
        <v>0</v>
      </c>
    </row>
    <row r="4437" spans="1:4" s="4" customFormat="1" x14ac:dyDescent="0.2">
      <c r="A4437" s="20">
        <v>510000</v>
      </c>
      <c r="B4437" s="25" t="s">
        <v>152</v>
      </c>
      <c r="C4437" s="19">
        <f>C4438+C4440</f>
        <v>9000</v>
      </c>
      <c r="D4437" s="19">
        <f>D4438+D4440</f>
        <v>0</v>
      </c>
    </row>
    <row r="4438" spans="1:4" s="4" customFormat="1" x14ac:dyDescent="0.2">
      <c r="A4438" s="20">
        <v>511000</v>
      </c>
      <c r="B4438" s="25" t="s">
        <v>153</v>
      </c>
      <c r="C4438" s="19">
        <f>SUM(C4439:C4439)</f>
        <v>5000</v>
      </c>
      <c r="D4438" s="19">
        <f>SUM(D4439:D4439)</f>
        <v>0</v>
      </c>
    </row>
    <row r="4439" spans="1:4" s="4" customFormat="1" x14ac:dyDescent="0.2">
      <c r="A4439" s="22">
        <v>511300</v>
      </c>
      <c r="B4439" s="23" t="s">
        <v>156</v>
      </c>
      <c r="C4439" s="32">
        <v>5000</v>
      </c>
      <c r="D4439" s="32">
        <v>0</v>
      </c>
    </row>
    <row r="4440" spans="1:4" s="29" customFormat="1" x14ac:dyDescent="0.2">
      <c r="A4440" s="20">
        <v>516000</v>
      </c>
      <c r="B4440" s="25" t="s">
        <v>163</v>
      </c>
      <c r="C4440" s="19">
        <f t="shared" ref="C4440" si="652">C4441</f>
        <v>4000</v>
      </c>
      <c r="D4440" s="19">
        <f t="shared" ref="D4440" si="653">D4441</f>
        <v>0</v>
      </c>
    </row>
    <row r="4441" spans="1:4" s="4" customFormat="1" x14ac:dyDescent="0.2">
      <c r="A4441" s="22">
        <v>516100</v>
      </c>
      <c r="B4441" s="23" t="s">
        <v>163</v>
      </c>
      <c r="C4441" s="32">
        <v>4000</v>
      </c>
      <c r="D4441" s="32">
        <v>0</v>
      </c>
    </row>
    <row r="4442" spans="1:4" s="29" customFormat="1" x14ac:dyDescent="0.2">
      <c r="A4442" s="20">
        <v>630000</v>
      </c>
      <c r="B4442" s="25" t="s">
        <v>191</v>
      </c>
      <c r="C4442" s="19">
        <f>0+C4443</f>
        <v>30000</v>
      </c>
      <c r="D4442" s="19">
        <f>0+D4443</f>
        <v>0</v>
      </c>
    </row>
    <row r="4443" spans="1:4" s="29" customFormat="1" x14ac:dyDescent="0.2">
      <c r="A4443" s="20">
        <v>638000</v>
      </c>
      <c r="B4443" s="25" t="s">
        <v>126</v>
      </c>
      <c r="C4443" s="19">
        <f t="shared" ref="C4443" si="654">C4444</f>
        <v>30000</v>
      </c>
      <c r="D4443" s="19">
        <f t="shared" ref="D4443" si="655">D4444</f>
        <v>0</v>
      </c>
    </row>
    <row r="4444" spans="1:4" s="4" customFormat="1" x14ac:dyDescent="0.2">
      <c r="A4444" s="22">
        <v>638100</v>
      </c>
      <c r="B4444" s="23" t="s">
        <v>196</v>
      </c>
      <c r="C4444" s="32">
        <v>30000</v>
      </c>
      <c r="D4444" s="32">
        <v>0</v>
      </c>
    </row>
    <row r="4445" spans="1:4" s="4" customFormat="1" x14ac:dyDescent="0.2">
      <c r="A4445" s="63"/>
      <c r="B4445" s="57" t="s">
        <v>230</v>
      </c>
      <c r="C4445" s="61">
        <f>C4419+C4437+C4442</f>
        <v>1341300</v>
      </c>
      <c r="D4445" s="61">
        <f>D4419+D4437+D4442</f>
        <v>0</v>
      </c>
    </row>
    <row r="4446" spans="1:4" s="4" customFormat="1" x14ac:dyDescent="0.2">
      <c r="A4446" s="40"/>
      <c r="B4446" s="18"/>
      <c r="C4446" s="41"/>
      <c r="D4446" s="41"/>
    </row>
    <row r="4447" spans="1:4" s="4" customFormat="1" x14ac:dyDescent="0.2">
      <c r="A4447" s="17"/>
      <c r="B4447" s="18"/>
      <c r="C4447" s="24"/>
      <c r="D4447" s="24"/>
    </row>
    <row r="4448" spans="1:4" s="4" customFormat="1" x14ac:dyDescent="0.2">
      <c r="A4448" s="22" t="s">
        <v>708</v>
      </c>
      <c r="B4448" s="25"/>
      <c r="C4448" s="24"/>
      <c r="D4448" s="24"/>
    </row>
    <row r="4449" spans="1:4" s="4" customFormat="1" x14ac:dyDescent="0.2">
      <c r="A4449" s="22" t="s">
        <v>254</v>
      </c>
      <c r="B4449" s="25"/>
      <c r="C4449" s="24"/>
      <c r="D4449" s="24"/>
    </row>
    <row r="4450" spans="1:4" s="4" customFormat="1" x14ac:dyDescent="0.2">
      <c r="A4450" s="22" t="s">
        <v>383</v>
      </c>
      <c r="B4450" s="25"/>
      <c r="C4450" s="24"/>
      <c r="D4450" s="24"/>
    </row>
    <row r="4451" spans="1:4" s="4" customFormat="1" x14ac:dyDescent="0.2">
      <c r="A4451" s="22" t="s">
        <v>525</v>
      </c>
      <c r="B4451" s="25"/>
      <c r="C4451" s="24"/>
      <c r="D4451" s="24"/>
    </row>
    <row r="4452" spans="1:4" s="4" customFormat="1" x14ac:dyDescent="0.2">
      <c r="A4452" s="22"/>
      <c r="B4452" s="53"/>
      <c r="C4452" s="41"/>
      <c r="D4452" s="41"/>
    </row>
    <row r="4453" spans="1:4" s="4" customFormat="1" x14ac:dyDescent="0.2">
      <c r="A4453" s="20">
        <v>410000</v>
      </c>
      <c r="B4453" s="21" t="s">
        <v>87</v>
      </c>
      <c r="C4453" s="19">
        <f>C4454+C4459+C4477+C4482+C4496+C4474+C4472</f>
        <v>309029800</v>
      </c>
      <c r="D4453" s="19">
        <f>D4454+D4459+D4477+D4482+D4496+D4474+D4472</f>
        <v>0</v>
      </c>
    </row>
    <row r="4454" spans="1:4" s="4" customFormat="1" x14ac:dyDescent="0.2">
      <c r="A4454" s="20">
        <v>411000</v>
      </c>
      <c r="B4454" s="21" t="s">
        <v>201</v>
      </c>
      <c r="C4454" s="19">
        <f>SUM(C4455:C4458)</f>
        <v>3523000</v>
      </c>
      <c r="D4454" s="19">
        <f>SUM(D4455:D4458)</f>
        <v>0</v>
      </c>
    </row>
    <row r="4455" spans="1:4" s="4" customFormat="1" x14ac:dyDescent="0.2">
      <c r="A4455" s="22">
        <v>411100</v>
      </c>
      <c r="B4455" s="23" t="s">
        <v>88</v>
      </c>
      <c r="C4455" s="32">
        <v>3158000</v>
      </c>
      <c r="D4455" s="32">
        <v>0</v>
      </c>
    </row>
    <row r="4456" spans="1:4" s="4" customFormat="1" x14ac:dyDescent="0.2">
      <c r="A4456" s="22">
        <v>411200</v>
      </c>
      <c r="B4456" s="23" t="s">
        <v>214</v>
      </c>
      <c r="C4456" s="32">
        <v>155000</v>
      </c>
      <c r="D4456" s="32">
        <v>0</v>
      </c>
    </row>
    <row r="4457" spans="1:4" s="4" customFormat="1" ht="40.5" x14ac:dyDescent="0.2">
      <c r="A4457" s="22">
        <v>411300</v>
      </c>
      <c r="B4457" s="23" t="s">
        <v>89</v>
      </c>
      <c r="C4457" s="32">
        <v>150000</v>
      </c>
      <c r="D4457" s="32">
        <v>0</v>
      </c>
    </row>
    <row r="4458" spans="1:4" s="4" customFormat="1" x14ac:dyDescent="0.2">
      <c r="A4458" s="22">
        <v>411400</v>
      </c>
      <c r="B4458" s="23" t="s">
        <v>90</v>
      </c>
      <c r="C4458" s="32">
        <v>60000</v>
      </c>
      <c r="D4458" s="32">
        <v>0</v>
      </c>
    </row>
    <row r="4459" spans="1:4" s="4" customFormat="1" x14ac:dyDescent="0.2">
      <c r="A4459" s="20">
        <v>412000</v>
      </c>
      <c r="B4459" s="25" t="s">
        <v>206</v>
      </c>
      <c r="C4459" s="19">
        <f>SUM(C4460:C4471)</f>
        <v>2898299.9999999972</v>
      </c>
      <c r="D4459" s="19">
        <f>SUM(D4460:D4471)</f>
        <v>0</v>
      </c>
    </row>
    <row r="4460" spans="1:4" s="4" customFormat="1" x14ac:dyDescent="0.2">
      <c r="A4460" s="22">
        <v>412100</v>
      </c>
      <c r="B4460" s="23" t="s">
        <v>91</v>
      </c>
      <c r="C4460" s="32">
        <v>15000</v>
      </c>
      <c r="D4460" s="32">
        <v>0</v>
      </c>
    </row>
    <row r="4461" spans="1:4" s="4" customFormat="1" x14ac:dyDescent="0.2">
      <c r="A4461" s="22">
        <v>412200</v>
      </c>
      <c r="B4461" s="23" t="s">
        <v>215</v>
      </c>
      <c r="C4461" s="32">
        <v>72000</v>
      </c>
      <c r="D4461" s="32">
        <v>0</v>
      </c>
    </row>
    <row r="4462" spans="1:4" s="4" customFormat="1" x14ac:dyDescent="0.2">
      <c r="A4462" s="22">
        <v>412300</v>
      </c>
      <c r="B4462" s="23" t="s">
        <v>92</v>
      </c>
      <c r="C4462" s="32">
        <v>39999.999999999993</v>
      </c>
      <c r="D4462" s="32">
        <v>0</v>
      </c>
    </row>
    <row r="4463" spans="1:4" s="4" customFormat="1" x14ac:dyDescent="0.2">
      <c r="A4463" s="22">
        <v>412500</v>
      </c>
      <c r="B4463" s="23" t="s">
        <v>94</v>
      </c>
      <c r="C4463" s="32">
        <v>37000</v>
      </c>
      <c r="D4463" s="32">
        <v>0</v>
      </c>
    </row>
    <row r="4464" spans="1:4" s="4" customFormat="1" x14ac:dyDescent="0.2">
      <c r="A4464" s="22">
        <v>412600</v>
      </c>
      <c r="B4464" s="23" t="s">
        <v>216</v>
      </c>
      <c r="C4464" s="32">
        <v>100000</v>
      </c>
      <c r="D4464" s="32">
        <v>0</v>
      </c>
    </row>
    <row r="4465" spans="1:4" s="4" customFormat="1" x14ac:dyDescent="0.2">
      <c r="A4465" s="22">
        <v>412700</v>
      </c>
      <c r="B4465" s="23" t="s">
        <v>203</v>
      </c>
      <c r="C4465" s="32">
        <v>1499999.999999997</v>
      </c>
      <c r="D4465" s="32">
        <v>0</v>
      </c>
    </row>
    <row r="4466" spans="1:4" s="4" customFormat="1" x14ac:dyDescent="0.2">
      <c r="A4466" s="22">
        <v>412900</v>
      </c>
      <c r="B4466" s="27" t="s">
        <v>526</v>
      </c>
      <c r="C4466" s="32">
        <v>2100</v>
      </c>
      <c r="D4466" s="32">
        <v>0</v>
      </c>
    </row>
    <row r="4467" spans="1:4" s="4" customFormat="1" x14ac:dyDescent="0.2">
      <c r="A4467" s="22">
        <v>412900</v>
      </c>
      <c r="B4467" s="27" t="s">
        <v>293</v>
      </c>
      <c r="C4467" s="32">
        <v>500000</v>
      </c>
      <c r="D4467" s="32">
        <v>0</v>
      </c>
    </row>
    <row r="4468" spans="1:4" s="4" customFormat="1" x14ac:dyDescent="0.2">
      <c r="A4468" s="22">
        <v>412900</v>
      </c>
      <c r="B4468" s="27" t="s">
        <v>311</v>
      </c>
      <c r="C4468" s="32">
        <v>4000</v>
      </c>
      <c r="D4468" s="32">
        <v>0</v>
      </c>
    </row>
    <row r="4469" spans="1:4" s="4" customFormat="1" x14ac:dyDescent="0.2">
      <c r="A4469" s="22">
        <v>412900</v>
      </c>
      <c r="B4469" s="27" t="s">
        <v>312</v>
      </c>
      <c r="C4469" s="32">
        <v>4000</v>
      </c>
      <c r="D4469" s="32">
        <v>0</v>
      </c>
    </row>
    <row r="4470" spans="1:4" s="4" customFormat="1" x14ac:dyDescent="0.2">
      <c r="A4470" s="22">
        <v>412900</v>
      </c>
      <c r="B4470" s="23" t="s">
        <v>313</v>
      </c>
      <c r="C4470" s="32">
        <v>8200</v>
      </c>
      <c r="D4470" s="32">
        <v>0</v>
      </c>
    </row>
    <row r="4471" spans="1:4" s="4" customFormat="1" x14ac:dyDescent="0.2">
      <c r="A4471" s="22">
        <v>412900</v>
      </c>
      <c r="B4471" s="23" t="s">
        <v>295</v>
      </c>
      <c r="C4471" s="32">
        <v>616000</v>
      </c>
      <c r="D4471" s="32">
        <v>0</v>
      </c>
    </row>
    <row r="4472" spans="1:4" s="29" customFormat="1" x14ac:dyDescent="0.2">
      <c r="A4472" s="20">
        <v>413000</v>
      </c>
      <c r="B4472" s="25" t="s">
        <v>207</v>
      </c>
      <c r="C4472" s="19">
        <f t="shared" ref="C4472" si="656">C4473</f>
        <v>1999.9999999999998</v>
      </c>
      <c r="D4472" s="19">
        <f t="shared" ref="D4472" si="657">D4473</f>
        <v>0</v>
      </c>
    </row>
    <row r="4473" spans="1:4" s="4" customFormat="1" x14ac:dyDescent="0.2">
      <c r="A4473" s="22">
        <v>413900</v>
      </c>
      <c r="B4473" s="82" t="s">
        <v>99</v>
      </c>
      <c r="C4473" s="32">
        <v>1999.9999999999998</v>
      </c>
      <c r="D4473" s="32">
        <v>0</v>
      </c>
    </row>
    <row r="4474" spans="1:4" s="29" customFormat="1" x14ac:dyDescent="0.2">
      <c r="A4474" s="20">
        <v>414000</v>
      </c>
      <c r="B4474" s="25" t="s">
        <v>104</v>
      </c>
      <c r="C4474" s="19">
        <f>SUM(C4475:C4476)</f>
        <v>360000</v>
      </c>
      <c r="D4474" s="19">
        <f>SUM(D4475:D4476)</f>
        <v>0</v>
      </c>
    </row>
    <row r="4475" spans="1:4" s="4" customFormat="1" x14ac:dyDescent="0.2">
      <c r="A4475" s="22">
        <v>414100</v>
      </c>
      <c r="B4475" s="23" t="s">
        <v>450</v>
      </c>
      <c r="C4475" s="32">
        <v>180000</v>
      </c>
      <c r="D4475" s="32">
        <v>0</v>
      </c>
    </row>
    <row r="4476" spans="1:4" s="4" customFormat="1" x14ac:dyDescent="0.2">
      <c r="A4476" s="22">
        <v>414100</v>
      </c>
      <c r="B4476" s="23" t="s">
        <v>451</v>
      </c>
      <c r="C4476" s="32">
        <v>180000</v>
      </c>
      <c r="D4476" s="32">
        <v>0</v>
      </c>
    </row>
    <row r="4477" spans="1:4" s="4" customFormat="1" x14ac:dyDescent="0.2">
      <c r="A4477" s="20">
        <v>415000</v>
      </c>
      <c r="B4477" s="54" t="s">
        <v>50</v>
      </c>
      <c r="C4477" s="19">
        <f>SUM(C4478:C4481)</f>
        <v>2100500</v>
      </c>
      <c r="D4477" s="19">
        <f>SUM(D4478:D4481)</f>
        <v>0</v>
      </c>
    </row>
    <row r="4478" spans="1:4" s="4" customFormat="1" x14ac:dyDescent="0.2">
      <c r="A4478" s="22">
        <v>415200</v>
      </c>
      <c r="B4478" s="23" t="s">
        <v>512</v>
      </c>
      <c r="C4478" s="32">
        <v>500000</v>
      </c>
      <c r="D4478" s="32">
        <v>0</v>
      </c>
    </row>
    <row r="4479" spans="1:4" s="4" customFormat="1" x14ac:dyDescent="0.2">
      <c r="A4479" s="22">
        <v>415200</v>
      </c>
      <c r="B4479" s="23" t="s">
        <v>315</v>
      </c>
      <c r="C4479" s="32">
        <v>750000</v>
      </c>
      <c r="D4479" s="32">
        <v>0</v>
      </c>
    </row>
    <row r="4480" spans="1:4" s="4" customFormat="1" x14ac:dyDescent="0.2">
      <c r="A4480" s="22">
        <v>415200</v>
      </c>
      <c r="B4480" s="23" t="s">
        <v>265</v>
      </c>
      <c r="C4480" s="32">
        <v>850500</v>
      </c>
      <c r="D4480" s="32">
        <v>0</v>
      </c>
    </row>
    <row r="4481" spans="1:4" s="4" customFormat="1" x14ac:dyDescent="0.2">
      <c r="A4481" s="22">
        <v>415200</v>
      </c>
      <c r="B4481" s="23" t="s">
        <v>266</v>
      </c>
      <c r="C4481" s="32">
        <v>0</v>
      </c>
      <c r="D4481" s="32">
        <v>0</v>
      </c>
    </row>
    <row r="4482" spans="1:4" s="4" customFormat="1" x14ac:dyDescent="0.2">
      <c r="A4482" s="20">
        <v>416000</v>
      </c>
      <c r="B4482" s="25" t="s">
        <v>208</v>
      </c>
      <c r="C4482" s="19">
        <f>SUM(C4483:C4495)</f>
        <v>300046000</v>
      </c>
      <c r="D4482" s="19">
        <f>SUM(D4483:D4495)</f>
        <v>0</v>
      </c>
    </row>
    <row r="4483" spans="1:4" s="4" customFormat="1" x14ac:dyDescent="0.2">
      <c r="A4483" s="22">
        <v>416100</v>
      </c>
      <c r="B4483" s="23" t="s">
        <v>513</v>
      </c>
      <c r="C4483" s="32">
        <v>101850000.00000001</v>
      </c>
      <c r="D4483" s="32">
        <v>0</v>
      </c>
    </row>
    <row r="4484" spans="1:4" s="4" customFormat="1" x14ac:dyDescent="0.2">
      <c r="A4484" s="22">
        <v>416100</v>
      </c>
      <c r="B4484" s="23" t="s">
        <v>709</v>
      </c>
      <c r="C4484" s="32">
        <v>2899999.9999999995</v>
      </c>
      <c r="D4484" s="32">
        <v>0</v>
      </c>
    </row>
    <row r="4485" spans="1:4" s="4" customFormat="1" x14ac:dyDescent="0.2">
      <c r="A4485" s="22">
        <v>416100</v>
      </c>
      <c r="B4485" s="23" t="s">
        <v>514</v>
      </c>
      <c r="C4485" s="32">
        <v>86486000</v>
      </c>
      <c r="D4485" s="32">
        <v>0</v>
      </c>
    </row>
    <row r="4486" spans="1:4" s="4" customFormat="1" x14ac:dyDescent="0.2">
      <c r="A4486" s="22">
        <v>416100</v>
      </c>
      <c r="B4486" s="23" t="s">
        <v>515</v>
      </c>
      <c r="C4486" s="32">
        <v>89579999.999999985</v>
      </c>
      <c r="D4486" s="32">
        <v>0</v>
      </c>
    </row>
    <row r="4487" spans="1:4" s="4" customFormat="1" x14ac:dyDescent="0.2">
      <c r="A4487" s="22">
        <v>416100</v>
      </c>
      <c r="B4487" s="23" t="s">
        <v>452</v>
      </c>
      <c r="C4487" s="32">
        <v>6200000</v>
      </c>
      <c r="D4487" s="32">
        <v>0</v>
      </c>
    </row>
    <row r="4488" spans="1:4" s="4" customFormat="1" x14ac:dyDescent="0.2">
      <c r="A4488" s="22">
        <v>416100</v>
      </c>
      <c r="B4488" s="23" t="s">
        <v>516</v>
      </c>
      <c r="C4488" s="32">
        <v>2000000</v>
      </c>
      <c r="D4488" s="32">
        <v>0</v>
      </c>
    </row>
    <row r="4489" spans="1:4" s="4" customFormat="1" x14ac:dyDescent="0.2">
      <c r="A4489" s="22">
        <v>416100</v>
      </c>
      <c r="B4489" s="23" t="s">
        <v>710</v>
      </c>
      <c r="C4489" s="32">
        <v>610000</v>
      </c>
      <c r="D4489" s="32">
        <v>0</v>
      </c>
    </row>
    <row r="4490" spans="1:4" s="4" customFormat="1" x14ac:dyDescent="0.2">
      <c r="A4490" s="22">
        <v>416100</v>
      </c>
      <c r="B4490" s="23" t="s">
        <v>711</v>
      </c>
      <c r="C4490" s="32">
        <v>350000</v>
      </c>
      <c r="D4490" s="32">
        <v>0</v>
      </c>
    </row>
    <row r="4491" spans="1:4" s="4" customFormat="1" x14ac:dyDescent="0.2">
      <c r="A4491" s="22">
        <v>416100</v>
      </c>
      <c r="B4491" s="23" t="s">
        <v>453</v>
      </c>
      <c r="C4491" s="32">
        <v>250000.0000000002</v>
      </c>
      <c r="D4491" s="32">
        <v>0</v>
      </c>
    </row>
    <row r="4492" spans="1:4" s="4" customFormat="1" x14ac:dyDescent="0.2">
      <c r="A4492" s="22">
        <v>416100</v>
      </c>
      <c r="B4492" s="23" t="s">
        <v>275</v>
      </c>
      <c r="C4492" s="32">
        <v>219999.9999999998</v>
      </c>
      <c r="D4492" s="32">
        <v>0</v>
      </c>
    </row>
    <row r="4493" spans="1:4" s="4" customFormat="1" x14ac:dyDescent="0.2">
      <c r="A4493" s="22">
        <v>416100</v>
      </c>
      <c r="B4493" s="23" t="s">
        <v>454</v>
      </c>
      <c r="C4493" s="32">
        <v>8600000</v>
      </c>
      <c r="D4493" s="32">
        <v>0</v>
      </c>
    </row>
    <row r="4494" spans="1:4" s="4" customFormat="1" x14ac:dyDescent="0.2">
      <c r="A4494" s="22">
        <v>416100</v>
      </c>
      <c r="B4494" s="23" t="s">
        <v>255</v>
      </c>
      <c r="C4494" s="32">
        <v>500000</v>
      </c>
      <c r="D4494" s="32">
        <v>0</v>
      </c>
    </row>
    <row r="4495" spans="1:4" s="4" customFormat="1" ht="40.5" x14ac:dyDescent="0.2">
      <c r="A4495" s="22">
        <v>416300</v>
      </c>
      <c r="B4495" s="23" t="s">
        <v>712</v>
      </c>
      <c r="C4495" s="32">
        <v>500000</v>
      </c>
      <c r="D4495" s="32">
        <v>0</v>
      </c>
    </row>
    <row r="4496" spans="1:4" s="29" customFormat="1" x14ac:dyDescent="0.2">
      <c r="A4496" s="20">
        <v>419000</v>
      </c>
      <c r="B4496" s="54" t="s">
        <v>211</v>
      </c>
      <c r="C4496" s="19">
        <f t="shared" ref="C4496" si="658">C4497</f>
        <v>100000</v>
      </c>
      <c r="D4496" s="19">
        <f t="shared" ref="D4496" si="659">D4497</f>
        <v>0</v>
      </c>
    </row>
    <row r="4497" spans="1:4" s="4" customFormat="1" x14ac:dyDescent="0.2">
      <c r="A4497" s="22">
        <v>419100</v>
      </c>
      <c r="B4497" s="23" t="s">
        <v>211</v>
      </c>
      <c r="C4497" s="32">
        <v>100000</v>
      </c>
      <c r="D4497" s="32">
        <v>0</v>
      </c>
    </row>
    <row r="4498" spans="1:4" s="4" customFormat="1" x14ac:dyDescent="0.2">
      <c r="A4498" s="20">
        <v>480000</v>
      </c>
      <c r="B4498" s="25" t="s">
        <v>148</v>
      </c>
      <c r="C4498" s="19">
        <f>C4499+C4505</f>
        <v>33841000</v>
      </c>
      <c r="D4498" s="19">
        <f>D4499+D4505</f>
        <v>0</v>
      </c>
    </row>
    <row r="4499" spans="1:4" s="4" customFormat="1" x14ac:dyDescent="0.2">
      <c r="A4499" s="20">
        <v>487000</v>
      </c>
      <c r="B4499" s="25" t="s">
        <v>200</v>
      </c>
      <c r="C4499" s="19">
        <f>SUM(C4500:C4504)</f>
        <v>29153900</v>
      </c>
      <c r="D4499" s="19">
        <f>SUM(D4500:D4504)</f>
        <v>0</v>
      </c>
    </row>
    <row r="4500" spans="1:4" s="4" customFormat="1" x14ac:dyDescent="0.2">
      <c r="A4500" s="30">
        <v>487300</v>
      </c>
      <c r="B4500" s="47" t="s">
        <v>149</v>
      </c>
      <c r="C4500" s="32">
        <v>103900</v>
      </c>
      <c r="D4500" s="32">
        <v>0</v>
      </c>
    </row>
    <row r="4501" spans="1:4" s="4" customFormat="1" ht="40.5" x14ac:dyDescent="0.2">
      <c r="A4501" s="30">
        <v>487400</v>
      </c>
      <c r="B4501" s="23" t="s">
        <v>713</v>
      </c>
      <c r="C4501" s="32">
        <v>10000000</v>
      </c>
      <c r="D4501" s="32">
        <v>0</v>
      </c>
    </row>
    <row r="4502" spans="1:4" s="4" customFormat="1" ht="40.5" x14ac:dyDescent="0.2">
      <c r="A4502" s="30">
        <v>487400</v>
      </c>
      <c r="B4502" s="23" t="s">
        <v>714</v>
      </c>
      <c r="C4502" s="32">
        <v>5000000</v>
      </c>
      <c r="D4502" s="32">
        <v>0</v>
      </c>
    </row>
    <row r="4503" spans="1:4" s="4" customFormat="1" x14ac:dyDescent="0.2">
      <c r="A4503" s="30">
        <v>487400</v>
      </c>
      <c r="B4503" s="23" t="s">
        <v>455</v>
      </c>
      <c r="C4503" s="32">
        <v>50000</v>
      </c>
      <c r="D4503" s="32">
        <v>0</v>
      </c>
    </row>
    <row r="4504" spans="1:4" s="4" customFormat="1" ht="40.5" x14ac:dyDescent="0.2">
      <c r="A4504" s="30">
        <v>487400</v>
      </c>
      <c r="B4504" s="23" t="s">
        <v>715</v>
      </c>
      <c r="C4504" s="32">
        <v>14000000</v>
      </c>
      <c r="D4504" s="32">
        <v>0</v>
      </c>
    </row>
    <row r="4505" spans="1:4" s="4" customFormat="1" x14ac:dyDescent="0.2">
      <c r="A4505" s="20">
        <v>488000</v>
      </c>
      <c r="B4505" s="25" t="s">
        <v>103</v>
      </c>
      <c r="C4505" s="19">
        <f>SUM(C4506:C4509)</f>
        <v>4687100.0000000037</v>
      </c>
      <c r="D4505" s="19">
        <f>SUM(D4506:D4509)</f>
        <v>0</v>
      </c>
    </row>
    <row r="4506" spans="1:4" s="4" customFormat="1" x14ac:dyDescent="0.2">
      <c r="A4506" s="30">
        <v>488100</v>
      </c>
      <c r="B4506" s="23" t="s">
        <v>455</v>
      </c>
      <c r="C4506" s="32">
        <v>4000000.0000000037</v>
      </c>
      <c r="D4506" s="32">
        <v>0</v>
      </c>
    </row>
    <row r="4507" spans="1:4" s="4" customFormat="1" x14ac:dyDescent="0.2">
      <c r="A4507" s="22">
        <v>488100</v>
      </c>
      <c r="B4507" s="23" t="s">
        <v>456</v>
      </c>
      <c r="C4507" s="32">
        <v>140000</v>
      </c>
      <c r="D4507" s="32">
        <v>0</v>
      </c>
    </row>
    <row r="4508" spans="1:4" s="4" customFormat="1" x14ac:dyDescent="0.2">
      <c r="A4508" s="22">
        <v>488100</v>
      </c>
      <c r="B4508" s="23" t="s">
        <v>716</v>
      </c>
      <c r="C4508" s="32">
        <v>400000</v>
      </c>
      <c r="D4508" s="32">
        <v>0</v>
      </c>
    </row>
    <row r="4509" spans="1:4" s="4" customFormat="1" x14ac:dyDescent="0.2">
      <c r="A4509" s="22">
        <v>488100</v>
      </c>
      <c r="B4509" s="23" t="s">
        <v>103</v>
      </c>
      <c r="C4509" s="32">
        <v>147100</v>
      </c>
      <c r="D4509" s="32">
        <v>0</v>
      </c>
    </row>
    <row r="4510" spans="1:4" s="4" customFormat="1" x14ac:dyDescent="0.2">
      <c r="A4510" s="20">
        <v>510000</v>
      </c>
      <c r="B4510" s="25" t="s">
        <v>152</v>
      </c>
      <c r="C4510" s="19">
        <f>C4511+C4514+0</f>
        <v>60799.999999999971</v>
      </c>
      <c r="D4510" s="19">
        <f>D4511+D4514+0</f>
        <v>0</v>
      </c>
    </row>
    <row r="4511" spans="1:4" s="4" customFormat="1" x14ac:dyDescent="0.2">
      <c r="A4511" s="20">
        <v>511000</v>
      </c>
      <c r="B4511" s="25" t="s">
        <v>153</v>
      </c>
      <c r="C4511" s="19">
        <f>SUM(C4512:C4513)</f>
        <v>50799.999999999971</v>
      </c>
      <c r="D4511" s="19">
        <f>SUM(D4512:D4513)</f>
        <v>0</v>
      </c>
    </row>
    <row r="4512" spans="1:4" s="4" customFormat="1" x14ac:dyDescent="0.2">
      <c r="A4512" s="22">
        <v>511300</v>
      </c>
      <c r="B4512" s="23" t="s">
        <v>156</v>
      </c>
      <c r="C4512" s="32">
        <v>15000.000000000002</v>
      </c>
      <c r="D4512" s="32">
        <v>0</v>
      </c>
    </row>
    <row r="4513" spans="1:4" s="4" customFormat="1" x14ac:dyDescent="0.2">
      <c r="A4513" s="22">
        <v>511700</v>
      </c>
      <c r="B4513" s="23" t="s">
        <v>159</v>
      </c>
      <c r="C4513" s="32">
        <v>35799.999999999971</v>
      </c>
      <c r="D4513" s="32">
        <v>0</v>
      </c>
    </row>
    <row r="4514" spans="1:4" s="4" customFormat="1" x14ac:dyDescent="0.2">
      <c r="A4514" s="20">
        <v>516000</v>
      </c>
      <c r="B4514" s="25" t="s">
        <v>163</v>
      </c>
      <c r="C4514" s="19">
        <f t="shared" ref="C4514" si="660">SUM(C4515)</f>
        <v>9999.9999999999982</v>
      </c>
      <c r="D4514" s="19">
        <f t="shared" ref="D4514" si="661">SUM(D4515)</f>
        <v>0</v>
      </c>
    </row>
    <row r="4515" spans="1:4" s="4" customFormat="1" x14ac:dyDescent="0.2">
      <c r="A4515" s="22">
        <v>516100</v>
      </c>
      <c r="B4515" s="23" t="s">
        <v>163</v>
      </c>
      <c r="C4515" s="32">
        <v>9999.9999999999982</v>
      </c>
      <c r="D4515" s="32">
        <v>0</v>
      </c>
    </row>
    <row r="4516" spans="1:4" s="29" customFormat="1" x14ac:dyDescent="0.2">
      <c r="A4516" s="20">
        <v>630000</v>
      </c>
      <c r="B4516" s="25" t="s">
        <v>191</v>
      </c>
      <c r="C4516" s="19">
        <f>C4517+C4519</f>
        <v>14863200</v>
      </c>
      <c r="D4516" s="19">
        <f>D4517+D4519</f>
        <v>0</v>
      </c>
    </row>
    <row r="4517" spans="1:4" s="29" customFormat="1" x14ac:dyDescent="0.2">
      <c r="A4517" s="20">
        <v>631000</v>
      </c>
      <c r="B4517" s="25" t="s">
        <v>125</v>
      </c>
      <c r="C4517" s="19">
        <f>C4518+0</f>
        <v>14763200</v>
      </c>
      <c r="D4517" s="19">
        <f>D4518+0</f>
        <v>0</v>
      </c>
    </row>
    <row r="4518" spans="1:4" s="4" customFormat="1" ht="40.5" x14ac:dyDescent="0.2">
      <c r="A4518" s="22">
        <v>631900</v>
      </c>
      <c r="B4518" s="23" t="s">
        <v>717</v>
      </c>
      <c r="C4518" s="32">
        <v>14763200</v>
      </c>
      <c r="D4518" s="32">
        <v>0</v>
      </c>
    </row>
    <row r="4519" spans="1:4" s="29" customFormat="1" x14ac:dyDescent="0.2">
      <c r="A4519" s="20">
        <v>638000</v>
      </c>
      <c r="B4519" s="25" t="s">
        <v>126</v>
      </c>
      <c r="C4519" s="19">
        <f t="shared" ref="C4519" si="662">C4520</f>
        <v>100000</v>
      </c>
      <c r="D4519" s="19">
        <f t="shared" ref="D4519" si="663">D4520</f>
        <v>0</v>
      </c>
    </row>
    <row r="4520" spans="1:4" s="4" customFormat="1" x14ac:dyDescent="0.2">
      <c r="A4520" s="22">
        <v>638100</v>
      </c>
      <c r="B4520" s="23" t="s">
        <v>196</v>
      </c>
      <c r="C4520" s="32">
        <v>100000</v>
      </c>
      <c r="D4520" s="32">
        <v>0</v>
      </c>
    </row>
    <row r="4521" spans="1:4" s="4" customFormat="1" x14ac:dyDescent="0.2">
      <c r="A4521" s="63"/>
      <c r="B4521" s="57" t="s">
        <v>230</v>
      </c>
      <c r="C4521" s="61">
        <f>C4453+C4498+C4510+C4516</f>
        <v>357794800</v>
      </c>
      <c r="D4521" s="61">
        <f>D4453+D4498+D4510+D4516</f>
        <v>0</v>
      </c>
    </row>
    <row r="4522" spans="1:4" s="4" customFormat="1" x14ac:dyDescent="0.2">
      <c r="A4522" s="22"/>
      <c r="B4522" s="23"/>
      <c r="C4522" s="24"/>
      <c r="D4522" s="24"/>
    </row>
    <row r="4523" spans="1:4" s="4" customFormat="1" x14ac:dyDescent="0.2">
      <c r="A4523" s="17"/>
      <c r="B4523" s="18"/>
      <c r="C4523" s="24"/>
      <c r="D4523" s="24"/>
    </row>
    <row r="4524" spans="1:4" s="4" customFormat="1" x14ac:dyDescent="0.2">
      <c r="A4524" s="50" t="s">
        <v>718</v>
      </c>
      <c r="B4524" s="18"/>
      <c r="C4524" s="24"/>
      <c r="D4524" s="24"/>
    </row>
    <row r="4525" spans="1:4" s="4" customFormat="1" x14ac:dyDescent="0.2">
      <c r="A4525" s="50" t="s">
        <v>254</v>
      </c>
      <c r="B4525" s="18"/>
      <c r="C4525" s="24"/>
      <c r="D4525" s="24"/>
    </row>
    <row r="4526" spans="1:4" s="4" customFormat="1" x14ac:dyDescent="0.2">
      <c r="A4526" s="50" t="s">
        <v>386</v>
      </c>
      <c r="B4526" s="18"/>
      <c r="C4526" s="24"/>
      <c r="D4526" s="24"/>
    </row>
    <row r="4527" spans="1:4" s="4" customFormat="1" x14ac:dyDescent="0.2">
      <c r="A4527" s="50" t="s">
        <v>549</v>
      </c>
      <c r="B4527" s="18"/>
      <c r="C4527" s="24"/>
      <c r="D4527" s="24"/>
    </row>
    <row r="4528" spans="1:4" s="4" customFormat="1" x14ac:dyDescent="0.2">
      <c r="A4528" s="17"/>
      <c r="B4528" s="18"/>
      <c r="C4528" s="24"/>
      <c r="D4528" s="24"/>
    </row>
    <row r="4529" spans="1:4" s="4" customFormat="1" x14ac:dyDescent="0.2">
      <c r="A4529" s="20">
        <v>410000</v>
      </c>
      <c r="B4529" s="25" t="s">
        <v>87</v>
      </c>
      <c r="C4529" s="19">
        <f>C4530+C4535+C4549+C4551+0+0+0</f>
        <v>1639119200</v>
      </c>
      <c r="D4529" s="19">
        <f>D4530+D4535+D4549+D4551+0+0+0</f>
        <v>0</v>
      </c>
    </row>
    <row r="4530" spans="1:4" s="4" customFormat="1" x14ac:dyDescent="0.2">
      <c r="A4530" s="20">
        <v>411000</v>
      </c>
      <c r="B4530" s="21" t="s">
        <v>201</v>
      </c>
      <c r="C4530" s="19">
        <f>SUM(C4531:C4534)</f>
        <v>17264600</v>
      </c>
      <c r="D4530" s="19">
        <f>SUM(D4531:D4534)</f>
        <v>0</v>
      </c>
    </row>
    <row r="4531" spans="1:4" s="4" customFormat="1" x14ac:dyDescent="0.2">
      <c r="A4531" s="22">
        <v>411100</v>
      </c>
      <c r="B4531" s="23" t="s">
        <v>88</v>
      </c>
      <c r="C4531" s="32">
        <v>15906999.999999998</v>
      </c>
      <c r="D4531" s="32">
        <v>0</v>
      </c>
    </row>
    <row r="4532" spans="1:4" s="4" customFormat="1" x14ac:dyDescent="0.2">
      <c r="A4532" s="22">
        <v>411200</v>
      </c>
      <c r="B4532" s="23" t="s">
        <v>214</v>
      </c>
      <c r="C4532" s="32">
        <v>585000</v>
      </c>
      <c r="D4532" s="32">
        <v>0</v>
      </c>
    </row>
    <row r="4533" spans="1:4" s="4" customFormat="1" ht="40.5" x14ac:dyDescent="0.2">
      <c r="A4533" s="22">
        <v>411300</v>
      </c>
      <c r="B4533" s="23" t="s">
        <v>89</v>
      </c>
      <c r="C4533" s="32">
        <v>557600</v>
      </c>
      <c r="D4533" s="32">
        <v>0</v>
      </c>
    </row>
    <row r="4534" spans="1:4" s="4" customFormat="1" x14ac:dyDescent="0.2">
      <c r="A4534" s="22">
        <v>411400</v>
      </c>
      <c r="B4534" s="23" t="s">
        <v>90</v>
      </c>
      <c r="C4534" s="32">
        <v>215000</v>
      </c>
      <c r="D4534" s="32">
        <v>0</v>
      </c>
    </row>
    <row r="4535" spans="1:4" s="4" customFormat="1" x14ac:dyDescent="0.2">
      <c r="A4535" s="20">
        <v>412000</v>
      </c>
      <c r="B4535" s="25" t="s">
        <v>206</v>
      </c>
      <c r="C4535" s="19">
        <f>SUM(C4536:C4548)</f>
        <v>7054600</v>
      </c>
      <c r="D4535" s="19">
        <f>SUM(D4536:D4548)</f>
        <v>0</v>
      </c>
    </row>
    <row r="4536" spans="1:4" s="4" customFormat="1" x14ac:dyDescent="0.2">
      <c r="A4536" s="22">
        <v>412100</v>
      </c>
      <c r="B4536" s="23" t="s">
        <v>91</v>
      </c>
      <c r="C4536" s="32">
        <v>38200</v>
      </c>
      <c r="D4536" s="32">
        <v>0</v>
      </c>
    </row>
    <row r="4537" spans="1:4" s="4" customFormat="1" x14ac:dyDescent="0.2">
      <c r="A4537" s="22">
        <v>412200</v>
      </c>
      <c r="B4537" s="23" t="s">
        <v>215</v>
      </c>
      <c r="C4537" s="32">
        <v>1400000</v>
      </c>
      <c r="D4537" s="32">
        <v>0</v>
      </c>
    </row>
    <row r="4538" spans="1:4" s="4" customFormat="1" x14ac:dyDescent="0.2">
      <c r="A4538" s="22">
        <v>412300</v>
      </c>
      <c r="B4538" s="23" t="s">
        <v>92</v>
      </c>
      <c r="C4538" s="32">
        <v>170000</v>
      </c>
      <c r="D4538" s="32">
        <v>0</v>
      </c>
    </row>
    <row r="4539" spans="1:4" s="4" customFormat="1" x14ac:dyDescent="0.2">
      <c r="A4539" s="22">
        <v>412400</v>
      </c>
      <c r="B4539" s="23" t="s">
        <v>93</v>
      </c>
      <c r="C4539" s="32">
        <v>100</v>
      </c>
      <c r="D4539" s="32">
        <v>0</v>
      </c>
    </row>
    <row r="4540" spans="1:4" s="4" customFormat="1" x14ac:dyDescent="0.2">
      <c r="A4540" s="22">
        <v>412500</v>
      </c>
      <c r="B4540" s="23" t="s">
        <v>94</v>
      </c>
      <c r="C4540" s="32">
        <v>115000</v>
      </c>
      <c r="D4540" s="32">
        <v>0</v>
      </c>
    </row>
    <row r="4541" spans="1:4" s="4" customFormat="1" x14ac:dyDescent="0.2">
      <c r="A4541" s="22">
        <v>412600</v>
      </c>
      <c r="B4541" s="23" t="s">
        <v>216</v>
      </c>
      <c r="C4541" s="32">
        <v>85000</v>
      </c>
      <c r="D4541" s="32">
        <v>0</v>
      </c>
    </row>
    <row r="4542" spans="1:4" s="4" customFormat="1" x14ac:dyDescent="0.2">
      <c r="A4542" s="22">
        <v>412700</v>
      </c>
      <c r="B4542" s="23" t="s">
        <v>203</v>
      </c>
      <c r="C4542" s="32">
        <v>5100000</v>
      </c>
      <c r="D4542" s="32">
        <v>0</v>
      </c>
    </row>
    <row r="4543" spans="1:4" s="4" customFormat="1" x14ac:dyDescent="0.2">
      <c r="A4543" s="22">
        <v>412900</v>
      </c>
      <c r="B4543" s="23" t="s">
        <v>526</v>
      </c>
      <c r="C4543" s="32">
        <v>2300</v>
      </c>
      <c r="D4543" s="32">
        <v>0</v>
      </c>
    </row>
    <row r="4544" spans="1:4" s="4" customFormat="1" x14ac:dyDescent="0.2">
      <c r="A4544" s="22">
        <v>412900</v>
      </c>
      <c r="B4544" s="23" t="s">
        <v>293</v>
      </c>
      <c r="C4544" s="32">
        <v>85000</v>
      </c>
      <c r="D4544" s="32">
        <v>0</v>
      </c>
    </row>
    <row r="4545" spans="1:4" s="4" customFormat="1" x14ac:dyDescent="0.2">
      <c r="A4545" s="22">
        <v>412900</v>
      </c>
      <c r="B4545" s="23" t="s">
        <v>311</v>
      </c>
      <c r="C4545" s="32">
        <v>3999.9999999999991</v>
      </c>
      <c r="D4545" s="32">
        <v>0</v>
      </c>
    </row>
    <row r="4546" spans="1:4" s="4" customFormat="1" x14ac:dyDescent="0.2">
      <c r="A4546" s="22">
        <v>412900</v>
      </c>
      <c r="B4546" s="27" t="s">
        <v>312</v>
      </c>
      <c r="C4546" s="32">
        <v>11300</v>
      </c>
      <c r="D4546" s="32">
        <v>0</v>
      </c>
    </row>
    <row r="4547" spans="1:4" s="4" customFormat="1" x14ac:dyDescent="0.2">
      <c r="A4547" s="22">
        <v>412900</v>
      </c>
      <c r="B4547" s="23" t="s">
        <v>313</v>
      </c>
      <c r="C4547" s="32">
        <v>33700</v>
      </c>
      <c r="D4547" s="32">
        <v>0</v>
      </c>
    </row>
    <row r="4548" spans="1:4" s="4" customFormat="1" x14ac:dyDescent="0.2">
      <c r="A4548" s="22">
        <v>412900</v>
      </c>
      <c r="B4548" s="23" t="s">
        <v>295</v>
      </c>
      <c r="C4548" s="32">
        <v>10000</v>
      </c>
      <c r="D4548" s="32">
        <v>0</v>
      </c>
    </row>
    <row r="4549" spans="1:4" s="4" customFormat="1" ht="40.5" x14ac:dyDescent="0.2">
      <c r="A4549" s="20">
        <v>417000</v>
      </c>
      <c r="B4549" s="25" t="s">
        <v>209</v>
      </c>
      <c r="C4549" s="19">
        <f t="shared" ref="C4549" si="664">C4550</f>
        <v>1614500000</v>
      </c>
      <c r="D4549" s="19">
        <f t="shared" ref="D4549" si="665">D4550</f>
        <v>0</v>
      </c>
    </row>
    <row r="4550" spans="1:4" s="4" customFormat="1" x14ac:dyDescent="0.2">
      <c r="A4550" s="22">
        <v>417100</v>
      </c>
      <c r="B4550" s="23" t="s">
        <v>67</v>
      </c>
      <c r="C4550" s="32">
        <v>1614500000</v>
      </c>
      <c r="D4550" s="32">
        <v>0</v>
      </c>
    </row>
    <row r="4551" spans="1:4" s="29" customFormat="1" x14ac:dyDescent="0.2">
      <c r="A4551" s="20">
        <v>419000</v>
      </c>
      <c r="B4551" s="25" t="s">
        <v>211</v>
      </c>
      <c r="C4551" s="19">
        <f t="shared" ref="C4551" si="666">C4552</f>
        <v>300000</v>
      </c>
      <c r="D4551" s="19">
        <f t="shared" ref="D4551" si="667">D4552</f>
        <v>0</v>
      </c>
    </row>
    <row r="4552" spans="1:4" s="4" customFormat="1" x14ac:dyDescent="0.2">
      <c r="A4552" s="22">
        <v>419100</v>
      </c>
      <c r="B4552" s="23" t="s">
        <v>211</v>
      </c>
      <c r="C4552" s="32">
        <v>300000</v>
      </c>
      <c r="D4552" s="32">
        <v>0</v>
      </c>
    </row>
    <row r="4553" spans="1:4" s="4" customFormat="1" x14ac:dyDescent="0.2">
      <c r="A4553" s="20">
        <v>510000</v>
      </c>
      <c r="B4553" s="25" t="s">
        <v>152</v>
      </c>
      <c r="C4553" s="19">
        <f>C4554+0+C4557</f>
        <v>37500</v>
      </c>
      <c r="D4553" s="19">
        <f>D4554+0+D4557</f>
        <v>0</v>
      </c>
    </row>
    <row r="4554" spans="1:4" s="4" customFormat="1" x14ac:dyDescent="0.2">
      <c r="A4554" s="20">
        <v>511000</v>
      </c>
      <c r="B4554" s="25" t="s">
        <v>153</v>
      </c>
      <c r="C4554" s="19">
        <f>SUM(C4555:C4556)</f>
        <v>10500</v>
      </c>
      <c r="D4554" s="19">
        <f>SUM(D4555:D4556)</f>
        <v>0</v>
      </c>
    </row>
    <row r="4555" spans="1:4" s="4" customFormat="1" x14ac:dyDescent="0.2">
      <c r="A4555" s="30">
        <v>511200</v>
      </c>
      <c r="B4555" s="23" t="s">
        <v>155</v>
      </c>
      <c r="C4555" s="32">
        <v>500</v>
      </c>
      <c r="D4555" s="32">
        <v>0</v>
      </c>
    </row>
    <row r="4556" spans="1:4" s="4" customFormat="1" x14ac:dyDescent="0.2">
      <c r="A4556" s="22">
        <v>511300</v>
      </c>
      <c r="B4556" s="23" t="s">
        <v>156</v>
      </c>
      <c r="C4556" s="32">
        <v>10000</v>
      </c>
      <c r="D4556" s="32">
        <v>0</v>
      </c>
    </row>
    <row r="4557" spans="1:4" s="4" customFormat="1" x14ac:dyDescent="0.2">
      <c r="A4557" s="20">
        <v>516000</v>
      </c>
      <c r="B4557" s="25" t="s">
        <v>163</v>
      </c>
      <c r="C4557" s="19">
        <f t="shared" ref="C4557" si="668">C4558</f>
        <v>27000</v>
      </c>
      <c r="D4557" s="19">
        <f t="shared" ref="D4557" si="669">D4558</f>
        <v>0</v>
      </c>
    </row>
    <row r="4558" spans="1:4" s="4" customFormat="1" x14ac:dyDescent="0.2">
      <c r="A4558" s="22">
        <v>516100</v>
      </c>
      <c r="B4558" s="23" t="s">
        <v>163</v>
      </c>
      <c r="C4558" s="32">
        <v>27000</v>
      </c>
      <c r="D4558" s="32">
        <v>0</v>
      </c>
    </row>
    <row r="4559" spans="1:4" s="29" customFormat="1" x14ac:dyDescent="0.2">
      <c r="A4559" s="20">
        <v>630000</v>
      </c>
      <c r="B4559" s="25" t="s">
        <v>191</v>
      </c>
      <c r="C4559" s="19">
        <f>C4560+C4562</f>
        <v>550300</v>
      </c>
      <c r="D4559" s="19">
        <f>D4560+D4562</f>
        <v>0</v>
      </c>
    </row>
    <row r="4560" spans="1:4" s="29" customFormat="1" x14ac:dyDescent="0.2">
      <c r="A4560" s="20">
        <v>631000</v>
      </c>
      <c r="B4560" s="25" t="s">
        <v>125</v>
      </c>
      <c r="C4560" s="19">
        <f>C4561+0+0</f>
        <v>4000.0000000000009</v>
      </c>
      <c r="D4560" s="19">
        <f>D4561+0+0</f>
        <v>0</v>
      </c>
    </row>
    <row r="4561" spans="1:4" s="4" customFormat="1" x14ac:dyDescent="0.2">
      <c r="A4561" s="22">
        <v>631100</v>
      </c>
      <c r="B4561" s="23" t="s">
        <v>193</v>
      </c>
      <c r="C4561" s="32">
        <v>4000.0000000000009</v>
      </c>
      <c r="D4561" s="32">
        <v>0</v>
      </c>
    </row>
    <row r="4562" spans="1:4" s="29" customFormat="1" x14ac:dyDescent="0.2">
      <c r="A4562" s="20">
        <v>638000</v>
      </c>
      <c r="B4562" s="25" t="s">
        <v>126</v>
      </c>
      <c r="C4562" s="19">
        <f>C4563+0</f>
        <v>546300</v>
      </c>
      <c r="D4562" s="19">
        <f>D4563+0</f>
        <v>0</v>
      </c>
    </row>
    <row r="4563" spans="1:4" s="4" customFormat="1" x14ac:dyDescent="0.2">
      <c r="A4563" s="22">
        <v>638100</v>
      </c>
      <c r="B4563" s="23" t="s">
        <v>196</v>
      </c>
      <c r="C4563" s="32">
        <v>546300</v>
      </c>
      <c r="D4563" s="32">
        <v>0</v>
      </c>
    </row>
    <row r="4564" spans="1:4" s="4" customFormat="1" x14ac:dyDescent="0.2">
      <c r="A4564" s="63"/>
      <c r="B4564" s="57" t="s">
        <v>230</v>
      </c>
      <c r="C4564" s="61">
        <f>C4529+C4553+0+C4559+0</f>
        <v>1639707000</v>
      </c>
      <c r="D4564" s="61">
        <f>D4529+D4553+0+D4559+0</f>
        <v>0</v>
      </c>
    </row>
    <row r="4565" spans="1:4" s="4" customFormat="1" x14ac:dyDescent="0.2">
      <c r="A4565" s="20"/>
      <c r="B4565" s="25"/>
      <c r="C4565" s="24"/>
      <c r="D4565" s="24"/>
    </row>
    <row r="4566" spans="1:4" s="4" customFormat="1" x14ac:dyDescent="0.2">
      <c r="A4566" s="17"/>
      <c r="B4566" s="18"/>
      <c r="C4566" s="24"/>
      <c r="D4566" s="24"/>
    </row>
    <row r="4567" spans="1:4" s="4" customFormat="1" x14ac:dyDescent="0.2">
      <c r="A4567" s="22" t="s">
        <v>719</v>
      </c>
      <c r="B4567" s="25"/>
      <c r="C4567" s="24"/>
      <c r="D4567" s="24"/>
    </row>
    <row r="4568" spans="1:4" s="4" customFormat="1" x14ac:dyDescent="0.2">
      <c r="A4568" s="22" t="s">
        <v>256</v>
      </c>
      <c r="B4568" s="25"/>
      <c r="C4568" s="24"/>
      <c r="D4568" s="24"/>
    </row>
    <row r="4569" spans="1:4" s="4" customFormat="1" x14ac:dyDescent="0.2">
      <c r="A4569" s="22" t="s">
        <v>384</v>
      </c>
      <c r="B4569" s="25"/>
      <c r="C4569" s="24"/>
      <c r="D4569" s="24"/>
    </row>
    <row r="4570" spans="1:4" s="4" customFormat="1" x14ac:dyDescent="0.2">
      <c r="A4570" s="22" t="s">
        <v>525</v>
      </c>
      <c r="B4570" s="25"/>
      <c r="C4570" s="24"/>
      <c r="D4570" s="24"/>
    </row>
    <row r="4571" spans="1:4" s="4" customFormat="1" x14ac:dyDescent="0.2">
      <c r="A4571" s="22"/>
      <c r="B4571" s="53"/>
      <c r="C4571" s="41"/>
      <c r="D4571" s="41"/>
    </row>
    <row r="4572" spans="1:4" s="4" customFormat="1" x14ac:dyDescent="0.2">
      <c r="A4572" s="20">
        <v>410000</v>
      </c>
      <c r="B4572" s="21" t="s">
        <v>87</v>
      </c>
      <c r="C4572" s="19">
        <f>C4573+C4578+C4591+C4593</f>
        <v>4846800</v>
      </c>
      <c r="D4572" s="19">
        <f>D4573+D4578+D4591+D4593</f>
        <v>0</v>
      </c>
    </row>
    <row r="4573" spans="1:4" s="4" customFormat="1" x14ac:dyDescent="0.2">
      <c r="A4573" s="20">
        <v>411000</v>
      </c>
      <c r="B4573" s="21" t="s">
        <v>201</v>
      </c>
      <c r="C4573" s="19">
        <f>SUM(C4574:C4577)</f>
        <v>2424000</v>
      </c>
      <c r="D4573" s="19">
        <f>SUM(D4574:D4577)</f>
        <v>0</v>
      </c>
    </row>
    <row r="4574" spans="1:4" s="4" customFormat="1" x14ac:dyDescent="0.2">
      <c r="A4574" s="22">
        <v>411100</v>
      </c>
      <c r="B4574" s="23" t="s">
        <v>88</v>
      </c>
      <c r="C4574" s="32">
        <v>2306000</v>
      </c>
      <c r="D4574" s="32">
        <v>0</v>
      </c>
    </row>
    <row r="4575" spans="1:4" s="4" customFormat="1" x14ac:dyDescent="0.2">
      <c r="A4575" s="22">
        <v>411200</v>
      </c>
      <c r="B4575" s="23" t="s">
        <v>214</v>
      </c>
      <c r="C4575" s="32">
        <v>65000</v>
      </c>
      <c r="D4575" s="32">
        <v>0</v>
      </c>
    </row>
    <row r="4576" spans="1:4" s="4" customFormat="1" ht="40.5" x14ac:dyDescent="0.2">
      <c r="A4576" s="22">
        <v>411300</v>
      </c>
      <c r="B4576" s="23" t="s">
        <v>89</v>
      </c>
      <c r="C4576" s="32">
        <v>40000</v>
      </c>
      <c r="D4576" s="32">
        <v>0</v>
      </c>
    </row>
    <row r="4577" spans="1:4" s="4" customFormat="1" x14ac:dyDescent="0.2">
      <c r="A4577" s="22">
        <v>411400</v>
      </c>
      <c r="B4577" s="23" t="s">
        <v>90</v>
      </c>
      <c r="C4577" s="32">
        <v>13000</v>
      </c>
      <c r="D4577" s="32">
        <v>0</v>
      </c>
    </row>
    <row r="4578" spans="1:4" s="4" customFormat="1" x14ac:dyDescent="0.2">
      <c r="A4578" s="20">
        <v>412000</v>
      </c>
      <c r="B4578" s="25" t="s">
        <v>206</v>
      </c>
      <c r="C4578" s="19">
        <f>SUM(C4579:C4590)</f>
        <v>2337800</v>
      </c>
      <c r="D4578" s="19">
        <f>SUM(D4579:D4590)</f>
        <v>0</v>
      </c>
    </row>
    <row r="4579" spans="1:4" s="4" customFormat="1" x14ac:dyDescent="0.2">
      <c r="A4579" s="22">
        <v>412100</v>
      </c>
      <c r="B4579" s="23" t="s">
        <v>91</v>
      </c>
      <c r="C4579" s="32">
        <v>6000</v>
      </c>
      <c r="D4579" s="32">
        <v>0</v>
      </c>
    </row>
    <row r="4580" spans="1:4" s="4" customFormat="1" x14ac:dyDescent="0.2">
      <c r="A4580" s="22">
        <v>412200</v>
      </c>
      <c r="B4580" s="23" t="s">
        <v>215</v>
      </c>
      <c r="C4580" s="32">
        <v>19000</v>
      </c>
      <c r="D4580" s="32">
        <v>0</v>
      </c>
    </row>
    <row r="4581" spans="1:4" s="4" customFormat="1" x14ac:dyDescent="0.2">
      <c r="A4581" s="22">
        <v>412300</v>
      </c>
      <c r="B4581" s="23" t="s">
        <v>92</v>
      </c>
      <c r="C4581" s="32">
        <v>20000</v>
      </c>
      <c r="D4581" s="32">
        <v>0</v>
      </c>
    </row>
    <row r="4582" spans="1:4" s="4" customFormat="1" x14ac:dyDescent="0.2">
      <c r="A4582" s="22">
        <v>412500</v>
      </c>
      <c r="B4582" s="23" t="s">
        <v>94</v>
      </c>
      <c r="C4582" s="32">
        <v>23500</v>
      </c>
      <c r="D4582" s="32">
        <v>0</v>
      </c>
    </row>
    <row r="4583" spans="1:4" s="4" customFormat="1" x14ac:dyDescent="0.2">
      <c r="A4583" s="22">
        <v>412600</v>
      </c>
      <c r="B4583" s="23" t="s">
        <v>216</v>
      </c>
      <c r="C4583" s="32">
        <v>84000</v>
      </c>
      <c r="D4583" s="32">
        <v>0</v>
      </c>
    </row>
    <row r="4584" spans="1:4" s="4" customFormat="1" x14ac:dyDescent="0.2">
      <c r="A4584" s="22">
        <v>412700</v>
      </c>
      <c r="B4584" s="23" t="s">
        <v>203</v>
      </c>
      <c r="C4584" s="32">
        <v>2150300</v>
      </c>
      <c r="D4584" s="32">
        <v>0</v>
      </c>
    </row>
    <row r="4585" spans="1:4" s="4" customFormat="1" x14ac:dyDescent="0.2">
      <c r="A4585" s="22">
        <v>412900</v>
      </c>
      <c r="B4585" s="23" t="s">
        <v>526</v>
      </c>
      <c r="C4585" s="32">
        <v>3000</v>
      </c>
      <c r="D4585" s="32">
        <v>0</v>
      </c>
    </row>
    <row r="4586" spans="1:4" s="4" customFormat="1" x14ac:dyDescent="0.2">
      <c r="A4586" s="22">
        <v>412900</v>
      </c>
      <c r="B4586" s="23" t="s">
        <v>293</v>
      </c>
      <c r="C4586" s="32">
        <v>5000</v>
      </c>
      <c r="D4586" s="32">
        <v>0</v>
      </c>
    </row>
    <row r="4587" spans="1:4" s="4" customFormat="1" x14ac:dyDescent="0.2">
      <c r="A4587" s="22">
        <v>412900</v>
      </c>
      <c r="B4587" s="23" t="s">
        <v>311</v>
      </c>
      <c r="C4587" s="32">
        <v>13500</v>
      </c>
      <c r="D4587" s="32">
        <v>0</v>
      </c>
    </row>
    <row r="4588" spans="1:4" s="4" customFormat="1" x14ac:dyDescent="0.2">
      <c r="A4588" s="22">
        <v>412900</v>
      </c>
      <c r="B4588" s="27" t="s">
        <v>312</v>
      </c>
      <c r="C4588" s="32">
        <v>3500</v>
      </c>
      <c r="D4588" s="32">
        <v>0</v>
      </c>
    </row>
    <row r="4589" spans="1:4" s="4" customFormat="1" x14ac:dyDescent="0.2">
      <c r="A4589" s="22">
        <v>412900</v>
      </c>
      <c r="B4589" s="23" t="s">
        <v>313</v>
      </c>
      <c r="C4589" s="32">
        <v>5000</v>
      </c>
      <c r="D4589" s="32">
        <v>0</v>
      </c>
    </row>
    <row r="4590" spans="1:4" s="4" customFormat="1" x14ac:dyDescent="0.2">
      <c r="A4590" s="22">
        <v>412900</v>
      </c>
      <c r="B4590" s="23" t="s">
        <v>295</v>
      </c>
      <c r="C4590" s="32">
        <v>5000</v>
      </c>
      <c r="D4590" s="32">
        <v>0</v>
      </c>
    </row>
    <row r="4591" spans="1:4" s="29" customFormat="1" x14ac:dyDescent="0.2">
      <c r="A4591" s="20">
        <v>413000</v>
      </c>
      <c r="B4591" s="25" t="s">
        <v>207</v>
      </c>
      <c r="C4591" s="19">
        <f t="shared" ref="C4591" si="670">C4592</f>
        <v>30000</v>
      </c>
      <c r="D4591" s="19">
        <f t="shared" ref="D4591" si="671">D4592</f>
        <v>0</v>
      </c>
    </row>
    <row r="4592" spans="1:4" s="4" customFormat="1" x14ac:dyDescent="0.2">
      <c r="A4592" s="22">
        <v>413800</v>
      </c>
      <c r="B4592" s="23" t="s">
        <v>145</v>
      </c>
      <c r="C4592" s="32">
        <v>30000</v>
      </c>
      <c r="D4592" s="32">
        <v>0</v>
      </c>
    </row>
    <row r="4593" spans="1:4" s="29" customFormat="1" x14ac:dyDescent="0.2">
      <c r="A4593" s="20">
        <v>415000</v>
      </c>
      <c r="B4593" s="25" t="s">
        <v>50</v>
      </c>
      <c r="C4593" s="19">
        <f>C4594+0</f>
        <v>55000</v>
      </c>
      <c r="D4593" s="19">
        <f>D4594+0</f>
        <v>0</v>
      </c>
    </row>
    <row r="4594" spans="1:4" s="4" customFormat="1" x14ac:dyDescent="0.2">
      <c r="A4594" s="22">
        <v>415200</v>
      </c>
      <c r="B4594" s="23" t="s">
        <v>261</v>
      </c>
      <c r="C4594" s="32">
        <v>55000</v>
      </c>
      <c r="D4594" s="32">
        <v>0</v>
      </c>
    </row>
    <row r="4595" spans="1:4" s="29" customFormat="1" x14ac:dyDescent="0.2">
      <c r="A4595" s="20">
        <v>480000</v>
      </c>
      <c r="B4595" s="25" t="s">
        <v>148</v>
      </c>
      <c r="C4595" s="19">
        <f>C4596+0</f>
        <v>6109999.9999999991</v>
      </c>
      <c r="D4595" s="19">
        <f>D4596+0</f>
        <v>0</v>
      </c>
    </row>
    <row r="4596" spans="1:4" s="60" customFormat="1" x14ac:dyDescent="0.2">
      <c r="A4596" s="20">
        <v>488000</v>
      </c>
      <c r="B4596" s="25" t="s">
        <v>103</v>
      </c>
      <c r="C4596" s="19">
        <f>SUM(C4597:C4597)</f>
        <v>6109999.9999999991</v>
      </c>
      <c r="D4596" s="19">
        <f>SUM(D4597:D4597)</f>
        <v>0</v>
      </c>
    </row>
    <row r="4597" spans="1:4" s="4" customFormat="1" x14ac:dyDescent="0.2">
      <c r="A4597" s="22">
        <v>488100</v>
      </c>
      <c r="B4597" s="23" t="s">
        <v>720</v>
      </c>
      <c r="C4597" s="32">
        <v>6109999.9999999991</v>
      </c>
      <c r="D4597" s="32">
        <v>0</v>
      </c>
    </row>
    <row r="4598" spans="1:4" s="4" customFormat="1" x14ac:dyDescent="0.2">
      <c r="A4598" s="20">
        <v>510000</v>
      </c>
      <c r="B4598" s="25" t="s">
        <v>152</v>
      </c>
      <c r="C4598" s="19">
        <f>C4599+C4601</f>
        <v>16000</v>
      </c>
      <c r="D4598" s="19">
        <f>D4599+D4601</f>
        <v>0</v>
      </c>
    </row>
    <row r="4599" spans="1:4" s="4" customFormat="1" x14ac:dyDescent="0.2">
      <c r="A4599" s="20">
        <v>511000</v>
      </c>
      <c r="B4599" s="25" t="s">
        <v>153</v>
      </c>
      <c r="C4599" s="19">
        <f>SUM(C4600:C4600)</f>
        <v>9000</v>
      </c>
      <c r="D4599" s="19">
        <f>SUM(D4600:D4600)</f>
        <v>0</v>
      </c>
    </row>
    <row r="4600" spans="1:4" s="4" customFormat="1" x14ac:dyDescent="0.2">
      <c r="A4600" s="22">
        <v>511300</v>
      </c>
      <c r="B4600" s="23" t="s">
        <v>156</v>
      </c>
      <c r="C4600" s="32">
        <v>9000</v>
      </c>
      <c r="D4600" s="32">
        <v>0</v>
      </c>
    </row>
    <row r="4601" spans="1:4" s="4" customFormat="1" x14ac:dyDescent="0.2">
      <c r="A4601" s="20">
        <v>516000</v>
      </c>
      <c r="B4601" s="25" t="s">
        <v>163</v>
      </c>
      <c r="C4601" s="19">
        <f t="shared" ref="C4601" si="672">C4602</f>
        <v>7000</v>
      </c>
      <c r="D4601" s="19">
        <f t="shared" ref="D4601" si="673">D4602</f>
        <v>0</v>
      </c>
    </row>
    <row r="4602" spans="1:4" s="4" customFormat="1" x14ac:dyDescent="0.2">
      <c r="A4602" s="22">
        <v>516100</v>
      </c>
      <c r="B4602" s="23" t="s">
        <v>163</v>
      </c>
      <c r="C4602" s="32">
        <v>7000</v>
      </c>
      <c r="D4602" s="32">
        <v>0</v>
      </c>
    </row>
    <row r="4603" spans="1:4" s="29" customFormat="1" x14ac:dyDescent="0.2">
      <c r="A4603" s="20">
        <v>630000</v>
      </c>
      <c r="B4603" s="25" t="s">
        <v>191</v>
      </c>
      <c r="C4603" s="19">
        <f>C4604+C4606</f>
        <v>70000</v>
      </c>
      <c r="D4603" s="19">
        <f>D4604+D4606</f>
        <v>0</v>
      </c>
    </row>
    <row r="4604" spans="1:4" s="29" customFormat="1" x14ac:dyDescent="0.2">
      <c r="A4604" s="20">
        <v>631000</v>
      </c>
      <c r="B4604" s="25" t="s">
        <v>125</v>
      </c>
      <c r="C4604" s="19">
        <f>0+0+C4605</f>
        <v>1999.9999999999995</v>
      </c>
      <c r="D4604" s="19">
        <f>0+0+D4605</f>
        <v>0</v>
      </c>
    </row>
    <row r="4605" spans="1:4" s="4" customFormat="1" x14ac:dyDescent="0.2">
      <c r="A4605" s="30">
        <v>631300</v>
      </c>
      <c r="B4605" s="23" t="s">
        <v>195</v>
      </c>
      <c r="C4605" s="32">
        <v>1999.9999999999995</v>
      </c>
      <c r="D4605" s="32">
        <v>0</v>
      </c>
    </row>
    <row r="4606" spans="1:4" s="29" customFormat="1" x14ac:dyDescent="0.2">
      <c r="A4606" s="20">
        <v>638000</v>
      </c>
      <c r="B4606" s="25" t="s">
        <v>126</v>
      </c>
      <c r="C4606" s="19">
        <f t="shared" ref="C4606" si="674">C4607</f>
        <v>68000</v>
      </c>
      <c r="D4606" s="19">
        <f t="shared" ref="D4606" si="675">D4607</f>
        <v>0</v>
      </c>
    </row>
    <row r="4607" spans="1:4" s="4" customFormat="1" x14ac:dyDescent="0.2">
      <c r="A4607" s="22">
        <v>638100</v>
      </c>
      <c r="B4607" s="23" t="s">
        <v>196</v>
      </c>
      <c r="C4607" s="32">
        <v>68000</v>
      </c>
      <c r="D4607" s="32">
        <v>0</v>
      </c>
    </row>
    <row r="4608" spans="1:4" s="4" customFormat="1" x14ac:dyDescent="0.2">
      <c r="A4608" s="63"/>
      <c r="B4608" s="57" t="s">
        <v>230</v>
      </c>
      <c r="C4608" s="61">
        <f>C4572+C4595+C4598+C4603</f>
        <v>11042800</v>
      </c>
      <c r="D4608" s="61">
        <f>D4572+D4595+D4598+D4603</f>
        <v>0</v>
      </c>
    </row>
    <row r="4609" spans="1:4" s="4" customFormat="1" x14ac:dyDescent="0.2">
      <c r="A4609" s="22"/>
      <c r="B4609" s="53"/>
      <c r="C4609" s="41"/>
      <c r="D4609" s="41"/>
    </row>
    <row r="4610" spans="1:4" s="4" customFormat="1" x14ac:dyDescent="0.2">
      <c r="A4610" s="14"/>
      <c r="B4610" s="23"/>
      <c r="C4610" s="41"/>
      <c r="D4610" s="41"/>
    </row>
    <row r="4611" spans="1:4" s="4" customFormat="1" x14ac:dyDescent="0.2">
      <c r="A4611" s="22" t="s">
        <v>721</v>
      </c>
      <c r="B4611" s="25"/>
      <c r="C4611" s="24"/>
      <c r="D4611" s="24"/>
    </row>
    <row r="4612" spans="1:4" s="4" customFormat="1" x14ac:dyDescent="0.2">
      <c r="A4612" s="22" t="s">
        <v>257</v>
      </c>
      <c r="B4612" s="25"/>
      <c r="C4612" s="24"/>
      <c r="D4612" s="24"/>
    </row>
    <row r="4613" spans="1:4" s="4" customFormat="1" x14ac:dyDescent="0.2">
      <c r="A4613" s="22" t="s">
        <v>395</v>
      </c>
      <c r="B4613" s="25"/>
      <c r="C4613" s="24"/>
      <c r="D4613" s="24"/>
    </row>
    <row r="4614" spans="1:4" s="4" customFormat="1" x14ac:dyDescent="0.2">
      <c r="A4614" s="22" t="s">
        <v>525</v>
      </c>
      <c r="B4614" s="25"/>
      <c r="C4614" s="24"/>
      <c r="D4614" s="24"/>
    </row>
    <row r="4615" spans="1:4" s="4" customFormat="1" x14ac:dyDescent="0.2">
      <c r="A4615" s="22"/>
      <c r="B4615" s="25"/>
      <c r="C4615" s="24"/>
      <c r="D4615" s="24"/>
    </row>
    <row r="4616" spans="1:4" s="29" customFormat="1" x14ac:dyDescent="0.2">
      <c r="A4616" s="20">
        <v>410000</v>
      </c>
      <c r="B4616" s="21" t="s">
        <v>87</v>
      </c>
      <c r="C4616" s="19">
        <f>C4617+C4622+C4634+0</f>
        <v>5054500</v>
      </c>
      <c r="D4616" s="19">
        <f>D4617+D4622+D4634+0</f>
        <v>18000</v>
      </c>
    </row>
    <row r="4617" spans="1:4" s="29" customFormat="1" x14ac:dyDescent="0.2">
      <c r="A4617" s="20">
        <v>411000</v>
      </c>
      <c r="B4617" s="21" t="s">
        <v>201</v>
      </c>
      <c r="C4617" s="19">
        <f>SUM(C4618:C4621)</f>
        <v>4811700</v>
      </c>
      <c r="D4617" s="19">
        <f>SUM(D4618:D4621)</f>
        <v>0</v>
      </c>
    </row>
    <row r="4618" spans="1:4" s="4" customFormat="1" x14ac:dyDescent="0.2">
      <c r="A4618" s="22">
        <v>411100</v>
      </c>
      <c r="B4618" s="23" t="s">
        <v>88</v>
      </c>
      <c r="C4618" s="32">
        <v>4130700</v>
      </c>
      <c r="D4618" s="32">
        <v>0</v>
      </c>
    </row>
    <row r="4619" spans="1:4" s="4" customFormat="1" x14ac:dyDescent="0.2">
      <c r="A4619" s="22">
        <v>411200</v>
      </c>
      <c r="B4619" s="23" t="s">
        <v>214</v>
      </c>
      <c r="C4619" s="32">
        <v>548000</v>
      </c>
      <c r="D4619" s="32">
        <v>0</v>
      </c>
    </row>
    <row r="4620" spans="1:4" s="4" customFormat="1" ht="40.5" x14ac:dyDescent="0.2">
      <c r="A4620" s="22">
        <v>411300</v>
      </c>
      <c r="B4620" s="23" t="s">
        <v>89</v>
      </c>
      <c r="C4620" s="32">
        <v>89000</v>
      </c>
      <c r="D4620" s="32">
        <v>0</v>
      </c>
    </row>
    <row r="4621" spans="1:4" s="4" customFormat="1" x14ac:dyDescent="0.2">
      <c r="A4621" s="22">
        <v>411400</v>
      </c>
      <c r="B4621" s="23" t="s">
        <v>90</v>
      </c>
      <c r="C4621" s="32">
        <v>44000</v>
      </c>
      <c r="D4621" s="32">
        <v>0</v>
      </c>
    </row>
    <row r="4622" spans="1:4" s="29" customFormat="1" x14ac:dyDescent="0.2">
      <c r="A4622" s="20">
        <v>412000</v>
      </c>
      <c r="B4622" s="25" t="s">
        <v>206</v>
      </c>
      <c r="C4622" s="19">
        <f>SUM(C4623:C4633)</f>
        <v>237800</v>
      </c>
      <c r="D4622" s="19">
        <f>SUM(D4623:D4633)</f>
        <v>18000</v>
      </c>
    </row>
    <row r="4623" spans="1:4" s="4" customFormat="1" x14ac:dyDescent="0.2">
      <c r="A4623" s="22">
        <v>412100</v>
      </c>
      <c r="B4623" s="23" t="s">
        <v>91</v>
      </c>
      <c r="C4623" s="32">
        <v>1000</v>
      </c>
      <c r="D4623" s="32">
        <v>0</v>
      </c>
    </row>
    <row r="4624" spans="1:4" s="4" customFormat="1" x14ac:dyDescent="0.2">
      <c r="A4624" s="22">
        <v>412200</v>
      </c>
      <c r="B4624" s="23" t="s">
        <v>215</v>
      </c>
      <c r="C4624" s="32">
        <v>53300</v>
      </c>
      <c r="D4624" s="32">
        <v>0</v>
      </c>
    </row>
    <row r="4625" spans="1:4" s="4" customFormat="1" x14ac:dyDescent="0.2">
      <c r="A4625" s="22">
        <v>412300</v>
      </c>
      <c r="B4625" s="23" t="s">
        <v>92</v>
      </c>
      <c r="C4625" s="32">
        <v>48099.999999999993</v>
      </c>
      <c r="D4625" s="32">
        <v>0</v>
      </c>
    </row>
    <row r="4626" spans="1:4" s="4" customFormat="1" x14ac:dyDescent="0.2">
      <c r="A4626" s="22">
        <v>412500</v>
      </c>
      <c r="B4626" s="23" t="s">
        <v>94</v>
      </c>
      <c r="C4626" s="32">
        <v>9100</v>
      </c>
      <c r="D4626" s="32">
        <v>0</v>
      </c>
    </row>
    <row r="4627" spans="1:4" s="4" customFormat="1" x14ac:dyDescent="0.2">
      <c r="A4627" s="22">
        <v>412600</v>
      </c>
      <c r="B4627" s="23" t="s">
        <v>216</v>
      </c>
      <c r="C4627" s="32">
        <v>59500</v>
      </c>
      <c r="D4627" s="32">
        <v>0</v>
      </c>
    </row>
    <row r="4628" spans="1:4" s="4" customFormat="1" x14ac:dyDescent="0.2">
      <c r="A4628" s="22">
        <v>412700</v>
      </c>
      <c r="B4628" s="23" t="s">
        <v>203</v>
      </c>
      <c r="C4628" s="32">
        <v>39900</v>
      </c>
      <c r="D4628" s="24">
        <v>10000</v>
      </c>
    </row>
    <row r="4629" spans="1:4" s="4" customFormat="1" x14ac:dyDescent="0.2">
      <c r="A4629" s="22">
        <v>412900</v>
      </c>
      <c r="B4629" s="23" t="s">
        <v>526</v>
      </c>
      <c r="C4629" s="32">
        <v>7999.9999999999982</v>
      </c>
      <c r="D4629" s="32">
        <v>0</v>
      </c>
    </row>
    <row r="4630" spans="1:4" s="4" customFormat="1" x14ac:dyDescent="0.2">
      <c r="A4630" s="22">
        <v>412900</v>
      </c>
      <c r="B4630" s="23" t="s">
        <v>311</v>
      </c>
      <c r="C4630" s="32">
        <v>6900</v>
      </c>
      <c r="D4630" s="32">
        <v>0</v>
      </c>
    </row>
    <row r="4631" spans="1:4" s="4" customFormat="1" x14ac:dyDescent="0.2">
      <c r="A4631" s="22">
        <v>412900</v>
      </c>
      <c r="B4631" s="27" t="s">
        <v>312</v>
      </c>
      <c r="C4631" s="32">
        <v>1500</v>
      </c>
      <c r="D4631" s="32">
        <v>0</v>
      </c>
    </row>
    <row r="4632" spans="1:4" s="4" customFormat="1" x14ac:dyDescent="0.2">
      <c r="A4632" s="22">
        <v>412900</v>
      </c>
      <c r="B4632" s="23" t="s">
        <v>313</v>
      </c>
      <c r="C4632" s="32">
        <v>9000</v>
      </c>
      <c r="D4632" s="32">
        <v>0</v>
      </c>
    </row>
    <row r="4633" spans="1:4" s="4" customFormat="1" x14ac:dyDescent="0.2">
      <c r="A4633" s="22">
        <v>412900</v>
      </c>
      <c r="B4633" s="23" t="s">
        <v>295</v>
      </c>
      <c r="C4633" s="32">
        <v>1500</v>
      </c>
      <c r="D4633" s="24">
        <v>8000</v>
      </c>
    </row>
    <row r="4634" spans="1:4" s="29" customFormat="1" ht="40.5" x14ac:dyDescent="0.2">
      <c r="A4634" s="20">
        <v>418000</v>
      </c>
      <c r="B4634" s="25" t="s">
        <v>210</v>
      </c>
      <c r="C4634" s="19">
        <f>C4635</f>
        <v>5000</v>
      </c>
      <c r="D4634" s="19">
        <f>D4635</f>
        <v>0</v>
      </c>
    </row>
    <row r="4635" spans="1:4" s="4" customFormat="1" x14ac:dyDescent="0.2">
      <c r="A4635" s="22">
        <v>418400</v>
      </c>
      <c r="B4635" s="23" t="s">
        <v>147</v>
      </c>
      <c r="C4635" s="32">
        <v>5000</v>
      </c>
      <c r="D4635" s="32">
        <v>0</v>
      </c>
    </row>
    <row r="4636" spans="1:4" s="29" customFormat="1" x14ac:dyDescent="0.2">
      <c r="A4636" s="20">
        <v>480000</v>
      </c>
      <c r="B4636" s="25" t="s">
        <v>148</v>
      </c>
      <c r="C4636" s="19">
        <f>C4637</f>
        <v>21000</v>
      </c>
      <c r="D4636" s="19">
        <f>D4637</f>
        <v>0</v>
      </c>
    </row>
    <row r="4637" spans="1:4" s="29" customFormat="1" x14ac:dyDescent="0.2">
      <c r="A4637" s="20">
        <v>487000</v>
      </c>
      <c r="B4637" s="25" t="s">
        <v>200</v>
      </c>
      <c r="C4637" s="19">
        <f>C4638+0</f>
        <v>21000</v>
      </c>
      <c r="D4637" s="19">
        <f>D4638+0</f>
        <v>0</v>
      </c>
    </row>
    <row r="4638" spans="1:4" s="4" customFormat="1" x14ac:dyDescent="0.2">
      <c r="A4638" s="22">
        <v>487100</v>
      </c>
      <c r="B4638" s="23" t="s">
        <v>457</v>
      </c>
      <c r="C4638" s="32">
        <v>21000</v>
      </c>
      <c r="D4638" s="32">
        <v>0</v>
      </c>
    </row>
    <row r="4639" spans="1:4" s="29" customFormat="1" x14ac:dyDescent="0.2">
      <c r="A4639" s="20">
        <v>510000</v>
      </c>
      <c r="B4639" s="25" t="s">
        <v>152</v>
      </c>
      <c r="C4639" s="19">
        <f>C4640+C4642+0</f>
        <v>50500</v>
      </c>
      <c r="D4639" s="19">
        <f>D4640+D4642+0</f>
        <v>0</v>
      </c>
    </row>
    <row r="4640" spans="1:4" s="29" customFormat="1" x14ac:dyDescent="0.2">
      <c r="A4640" s="20">
        <v>511000</v>
      </c>
      <c r="B4640" s="25" t="s">
        <v>153</v>
      </c>
      <c r="C4640" s="19">
        <f>SUM(C4641:C4641)</f>
        <v>44000</v>
      </c>
      <c r="D4640" s="19">
        <f>SUM(D4641:D4641)</f>
        <v>0</v>
      </c>
    </row>
    <row r="4641" spans="1:4" s="4" customFormat="1" x14ac:dyDescent="0.2">
      <c r="A4641" s="22">
        <v>511300</v>
      </c>
      <c r="B4641" s="23" t="s">
        <v>156</v>
      </c>
      <c r="C4641" s="32">
        <v>44000</v>
      </c>
      <c r="D4641" s="32">
        <v>0</v>
      </c>
    </row>
    <row r="4642" spans="1:4" s="29" customFormat="1" x14ac:dyDescent="0.2">
      <c r="A4642" s="20">
        <v>516000</v>
      </c>
      <c r="B4642" s="25" t="s">
        <v>163</v>
      </c>
      <c r="C4642" s="19">
        <f>C4643</f>
        <v>6500</v>
      </c>
      <c r="D4642" s="19">
        <f>D4643</f>
        <v>0</v>
      </c>
    </row>
    <row r="4643" spans="1:4" s="4" customFormat="1" x14ac:dyDescent="0.2">
      <c r="A4643" s="22">
        <v>516100</v>
      </c>
      <c r="B4643" s="23" t="s">
        <v>163</v>
      </c>
      <c r="C4643" s="32">
        <v>6500</v>
      </c>
      <c r="D4643" s="32">
        <v>0</v>
      </c>
    </row>
    <row r="4644" spans="1:4" s="29" customFormat="1" x14ac:dyDescent="0.2">
      <c r="A4644" s="20">
        <v>630000</v>
      </c>
      <c r="B4644" s="25" t="s">
        <v>191</v>
      </c>
      <c r="C4644" s="19">
        <f>C4645+C4647</f>
        <v>84300</v>
      </c>
      <c r="D4644" s="19">
        <f>D4645+D4647</f>
        <v>0</v>
      </c>
    </row>
    <row r="4645" spans="1:4" s="29" customFormat="1" x14ac:dyDescent="0.2">
      <c r="A4645" s="20">
        <v>631000</v>
      </c>
      <c r="B4645" s="25" t="s">
        <v>125</v>
      </c>
      <c r="C4645" s="19">
        <f>0+C4646</f>
        <v>2700</v>
      </c>
      <c r="D4645" s="19">
        <f>0+D4646</f>
        <v>0</v>
      </c>
    </row>
    <row r="4646" spans="1:4" s="4" customFormat="1" x14ac:dyDescent="0.2">
      <c r="A4646" s="30">
        <v>631300</v>
      </c>
      <c r="B4646" s="23" t="s">
        <v>195</v>
      </c>
      <c r="C4646" s="32">
        <v>2700</v>
      </c>
      <c r="D4646" s="32">
        <v>0</v>
      </c>
    </row>
    <row r="4647" spans="1:4" s="29" customFormat="1" x14ac:dyDescent="0.2">
      <c r="A4647" s="20">
        <v>638000</v>
      </c>
      <c r="B4647" s="25" t="s">
        <v>126</v>
      </c>
      <c r="C4647" s="19">
        <f>C4648</f>
        <v>81600</v>
      </c>
      <c r="D4647" s="19">
        <f>D4648</f>
        <v>0</v>
      </c>
    </row>
    <row r="4648" spans="1:4" s="4" customFormat="1" x14ac:dyDescent="0.2">
      <c r="A4648" s="22">
        <v>638100</v>
      </c>
      <c r="B4648" s="23" t="s">
        <v>196</v>
      </c>
      <c r="C4648" s="32">
        <v>81600</v>
      </c>
      <c r="D4648" s="32">
        <v>0</v>
      </c>
    </row>
    <row r="4649" spans="1:4" s="4" customFormat="1" x14ac:dyDescent="0.2">
      <c r="A4649" s="63"/>
      <c r="B4649" s="57" t="s">
        <v>230</v>
      </c>
      <c r="C4649" s="61">
        <f>C4616+C4639+C4644+C4636</f>
        <v>5210300</v>
      </c>
      <c r="D4649" s="61">
        <f>D4616+D4639+D4644+D4636</f>
        <v>18000</v>
      </c>
    </row>
    <row r="4650" spans="1:4" s="4" customFormat="1" x14ac:dyDescent="0.2">
      <c r="A4650" s="40"/>
      <c r="B4650" s="18"/>
      <c r="C4650" s="24"/>
      <c r="D4650" s="24"/>
    </row>
    <row r="4651" spans="1:4" s="4" customFormat="1" x14ac:dyDescent="0.2">
      <c r="A4651" s="17"/>
      <c r="B4651" s="18"/>
      <c r="C4651" s="24"/>
      <c r="D4651" s="24"/>
    </row>
    <row r="4652" spans="1:4" s="4" customFormat="1" x14ac:dyDescent="0.2">
      <c r="A4652" s="22" t="s">
        <v>722</v>
      </c>
      <c r="B4652" s="25"/>
      <c r="C4652" s="24"/>
      <c r="D4652" s="24"/>
    </row>
    <row r="4653" spans="1:4" s="4" customFormat="1" x14ac:dyDescent="0.2">
      <c r="A4653" s="22" t="s">
        <v>258</v>
      </c>
      <c r="B4653" s="25"/>
      <c r="C4653" s="24"/>
      <c r="D4653" s="24"/>
    </row>
    <row r="4654" spans="1:4" s="4" customFormat="1" x14ac:dyDescent="0.2">
      <c r="A4654" s="22" t="s">
        <v>327</v>
      </c>
      <c r="B4654" s="25"/>
      <c r="C4654" s="24"/>
      <c r="D4654" s="24"/>
    </row>
    <row r="4655" spans="1:4" s="4" customFormat="1" x14ac:dyDescent="0.2">
      <c r="A4655" s="22" t="s">
        <v>525</v>
      </c>
      <c r="B4655" s="25"/>
      <c r="C4655" s="24"/>
      <c r="D4655" s="24"/>
    </row>
    <row r="4656" spans="1:4" s="4" customFormat="1" x14ac:dyDescent="0.2">
      <c r="A4656" s="40"/>
      <c r="B4656" s="53"/>
      <c r="C4656" s="41"/>
      <c r="D4656" s="41"/>
    </row>
    <row r="4657" spans="1:4" s="4" customFormat="1" x14ac:dyDescent="0.2">
      <c r="A4657" s="20">
        <v>410000</v>
      </c>
      <c r="B4657" s="21" t="s">
        <v>87</v>
      </c>
      <c r="C4657" s="19">
        <f>C4658+C4663+C4683+C4685+C4705+C4708</f>
        <v>86500200</v>
      </c>
      <c r="D4657" s="19">
        <f>D4658+D4663+D4683+D4685+D4705+D4708</f>
        <v>0</v>
      </c>
    </row>
    <row r="4658" spans="1:4" s="4" customFormat="1" x14ac:dyDescent="0.2">
      <c r="A4658" s="20">
        <v>411000</v>
      </c>
      <c r="B4658" s="21" t="s">
        <v>201</v>
      </c>
      <c r="C4658" s="19">
        <f>SUM(C4659:C4662)</f>
        <v>1939300</v>
      </c>
      <c r="D4658" s="19">
        <f>SUM(D4659:D4662)</f>
        <v>0</v>
      </c>
    </row>
    <row r="4659" spans="1:4" s="4" customFormat="1" x14ac:dyDescent="0.2">
      <c r="A4659" s="22">
        <v>411100</v>
      </c>
      <c r="B4659" s="23" t="s">
        <v>88</v>
      </c>
      <c r="C4659" s="32">
        <v>1793300</v>
      </c>
      <c r="D4659" s="32">
        <v>0</v>
      </c>
    </row>
    <row r="4660" spans="1:4" s="4" customFormat="1" x14ac:dyDescent="0.2">
      <c r="A4660" s="22">
        <v>411200</v>
      </c>
      <c r="B4660" s="23" t="s">
        <v>214</v>
      </c>
      <c r="C4660" s="32">
        <v>65000</v>
      </c>
      <c r="D4660" s="32">
        <v>0</v>
      </c>
    </row>
    <row r="4661" spans="1:4" s="4" customFormat="1" ht="40.5" x14ac:dyDescent="0.2">
      <c r="A4661" s="22">
        <v>411300</v>
      </c>
      <c r="B4661" s="23" t="s">
        <v>89</v>
      </c>
      <c r="C4661" s="32">
        <v>62999.999999999993</v>
      </c>
      <c r="D4661" s="32">
        <v>0</v>
      </c>
    </row>
    <row r="4662" spans="1:4" s="4" customFormat="1" x14ac:dyDescent="0.2">
      <c r="A4662" s="22">
        <v>411400</v>
      </c>
      <c r="B4662" s="23" t="s">
        <v>90</v>
      </c>
      <c r="C4662" s="32">
        <v>18000</v>
      </c>
      <c r="D4662" s="32">
        <v>0</v>
      </c>
    </row>
    <row r="4663" spans="1:4" s="4" customFormat="1" x14ac:dyDescent="0.2">
      <c r="A4663" s="20">
        <v>412000</v>
      </c>
      <c r="B4663" s="25" t="s">
        <v>206</v>
      </c>
      <c r="C4663" s="19">
        <f t="shared" ref="C4663" si="676">SUM(C4664:C4682)</f>
        <v>500900</v>
      </c>
      <c r="D4663" s="19">
        <f t="shared" ref="D4663" si="677">SUM(D4664:D4682)</f>
        <v>0</v>
      </c>
    </row>
    <row r="4664" spans="1:4" s="4" customFormat="1" x14ac:dyDescent="0.2">
      <c r="A4664" s="30">
        <v>412100</v>
      </c>
      <c r="B4664" s="23" t="s">
        <v>91</v>
      </c>
      <c r="C4664" s="32">
        <v>19500</v>
      </c>
      <c r="D4664" s="32">
        <v>0</v>
      </c>
    </row>
    <row r="4665" spans="1:4" s="4" customFormat="1" x14ac:dyDescent="0.2">
      <c r="A4665" s="22">
        <v>412200</v>
      </c>
      <c r="B4665" s="23" t="s">
        <v>215</v>
      </c>
      <c r="C4665" s="32">
        <v>21000</v>
      </c>
      <c r="D4665" s="32">
        <v>0</v>
      </c>
    </row>
    <row r="4666" spans="1:4" s="4" customFormat="1" x14ac:dyDescent="0.2">
      <c r="A4666" s="22">
        <v>412300</v>
      </c>
      <c r="B4666" s="23" t="s">
        <v>92</v>
      </c>
      <c r="C4666" s="32">
        <v>20000</v>
      </c>
      <c r="D4666" s="32">
        <v>0</v>
      </c>
    </row>
    <row r="4667" spans="1:4" s="4" customFormat="1" x14ac:dyDescent="0.2">
      <c r="A4667" s="22">
        <v>412500</v>
      </c>
      <c r="B4667" s="23" t="s">
        <v>94</v>
      </c>
      <c r="C4667" s="32">
        <v>21000.000000000007</v>
      </c>
      <c r="D4667" s="32">
        <v>0</v>
      </c>
    </row>
    <row r="4668" spans="1:4" s="4" customFormat="1" x14ac:dyDescent="0.2">
      <c r="A4668" s="22">
        <v>412600</v>
      </c>
      <c r="B4668" s="23" t="s">
        <v>216</v>
      </c>
      <c r="C4668" s="32">
        <v>52000</v>
      </c>
      <c r="D4668" s="32">
        <v>0</v>
      </c>
    </row>
    <row r="4669" spans="1:4" s="4" customFormat="1" x14ac:dyDescent="0.2">
      <c r="A4669" s="22">
        <v>412700</v>
      </c>
      <c r="B4669" s="23" t="s">
        <v>203</v>
      </c>
      <c r="C4669" s="32">
        <v>113100</v>
      </c>
      <c r="D4669" s="32">
        <v>0</v>
      </c>
    </row>
    <row r="4670" spans="1:4" s="4" customFormat="1" x14ac:dyDescent="0.2">
      <c r="A4670" s="22">
        <v>412700</v>
      </c>
      <c r="B4670" s="23" t="s">
        <v>723</v>
      </c>
      <c r="C4670" s="32">
        <v>10000</v>
      </c>
      <c r="D4670" s="32">
        <v>0</v>
      </c>
    </row>
    <row r="4671" spans="1:4" s="4" customFormat="1" x14ac:dyDescent="0.2">
      <c r="A4671" s="22">
        <v>412700</v>
      </c>
      <c r="B4671" s="23" t="s">
        <v>458</v>
      </c>
      <c r="C4671" s="32">
        <v>6000</v>
      </c>
      <c r="D4671" s="32">
        <v>0</v>
      </c>
    </row>
    <row r="4672" spans="1:4" s="4" customFormat="1" x14ac:dyDescent="0.2">
      <c r="A4672" s="22">
        <v>412700</v>
      </c>
      <c r="B4672" s="23" t="s">
        <v>517</v>
      </c>
      <c r="C4672" s="32">
        <v>30400</v>
      </c>
      <c r="D4672" s="32">
        <v>0</v>
      </c>
    </row>
    <row r="4673" spans="1:4" s="4" customFormat="1" x14ac:dyDescent="0.2">
      <c r="A4673" s="22">
        <v>412900</v>
      </c>
      <c r="B4673" s="27" t="s">
        <v>526</v>
      </c>
      <c r="C4673" s="32">
        <v>699.99999999999989</v>
      </c>
      <c r="D4673" s="32">
        <v>0</v>
      </c>
    </row>
    <row r="4674" spans="1:4" s="4" customFormat="1" x14ac:dyDescent="0.2">
      <c r="A4674" s="22">
        <v>412900</v>
      </c>
      <c r="B4674" s="27" t="s">
        <v>293</v>
      </c>
      <c r="C4674" s="32">
        <v>100000</v>
      </c>
      <c r="D4674" s="32">
        <v>0</v>
      </c>
    </row>
    <row r="4675" spans="1:4" s="4" customFormat="1" x14ac:dyDescent="0.2">
      <c r="A4675" s="22">
        <v>412900</v>
      </c>
      <c r="B4675" s="27" t="s">
        <v>311</v>
      </c>
      <c r="C4675" s="32">
        <v>4000</v>
      </c>
      <c r="D4675" s="32">
        <v>0</v>
      </c>
    </row>
    <row r="4676" spans="1:4" s="4" customFormat="1" x14ac:dyDescent="0.2">
      <c r="A4676" s="22">
        <v>412900</v>
      </c>
      <c r="B4676" s="27" t="s">
        <v>312</v>
      </c>
      <c r="C4676" s="32">
        <v>3000</v>
      </c>
      <c r="D4676" s="32">
        <v>0</v>
      </c>
    </row>
    <row r="4677" spans="1:4" s="4" customFormat="1" x14ac:dyDescent="0.2">
      <c r="A4677" s="22">
        <v>412900</v>
      </c>
      <c r="B4677" s="27" t="s">
        <v>313</v>
      </c>
      <c r="C4677" s="32">
        <v>5000</v>
      </c>
      <c r="D4677" s="32">
        <v>0</v>
      </c>
    </row>
    <row r="4678" spans="1:4" s="4" customFormat="1" x14ac:dyDescent="0.2">
      <c r="A4678" s="22">
        <v>412900</v>
      </c>
      <c r="B4678" s="23" t="s">
        <v>295</v>
      </c>
      <c r="C4678" s="32">
        <v>3000</v>
      </c>
      <c r="D4678" s="32">
        <v>0</v>
      </c>
    </row>
    <row r="4679" spans="1:4" s="4" customFormat="1" x14ac:dyDescent="0.2">
      <c r="A4679" s="22">
        <v>412900</v>
      </c>
      <c r="B4679" s="23" t="s">
        <v>518</v>
      </c>
      <c r="C4679" s="32">
        <v>53199.999999999978</v>
      </c>
      <c r="D4679" s="32">
        <v>0</v>
      </c>
    </row>
    <row r="4680" spans="1:4" s="4" customFormat="1" x14ac:dyDescent="0.2">
      <c r="A4680" s="22">
        <v>412900</v>
      </c>
      <c r="B4680" s="23" t="s">
        <v>459</v>
      </c>
      <c r="C4680" s="32">
        <v>13000</v>
      </c>
      <c r="D4680" s="32">
        <v>0</v>
      </c>
    </row>
    <row r="4681" spans="1:4" s="4" customFormat="1" x14ac:dyDescent="0.2">
      <c r="A4681" s="22">
        <v>412900</v>
      </c>
      <c r="B4681" s="23" t="s">
        <v>290</v>
      </c>
      <c r="C4681" s="32">
        <v>20000</v>
      </c>
      <c r="D4681" s="32">
        <v>0</v>
      </c>
    </row>
    <row r="4682" spans="1:4" s="4" customFormat="1" ht="40.5" x14ac:dyDescent="0.2">
      <c r="A4682" s="22">
        <v>412900</v>
      </c>
      <c r="B4682" s="23" t="s">
        <v>519</v>
      </c>
      <c r="C4682" s="32">
        <v>5999.9999999999964</v>
      </c>
      <c r="D4682" s="32">
        <v>0</v>
      </c>
    </row>
    <row r="4683" spans="1:4" s="4" customFormat="1" x14ac:dyDescent="0.2">
      <c r="A4683" s="20">
        <v>414000</v>
      </c>
      <c r="B4683" s="25" t="s">
        <v>104</v>
      </c>
      <c r="C4683" s="19">
        <f>SUM(C4684:C4684)</f>
        <v>2400000</v>
      </c>
      <c r="D4683" s="19">
        <f>SUM(D4684:D4684)</f>
        <v>0</v>
      </c>
    </row>
    <row r="4684" spans="1:4" s="4" customFormat="1" x14ac:dyDescent="0.2">
      <c r="A4684" s="22">
        <v>414100</v>
      </c>
      <c r="B4684" s="23" t="s">
        <v>520</v>
      </c>
      <c r="C4684" s="32">
        <v>2400000</v>
      </c>
      <c r="D4684" s="32">
        <v>0</v>
      </c>
    </row>
    <row r="4685" spans="1:4" s="4" customFormat="1" x14ac:dyDescent="0.2">
      <c r="A4685" s="20">
        <v>415000</v>
      </c>
      <c r="B4685" s="25" t="s">
        <v>50</v>
      </c>
      <c r="C4685" s="19">
        <f>SUM(C4686:C4704)</f>
        <v>24357000</v>
      </c>
      <c r="D4685" s="19">
        <f>SUM(D4686:D4704)</f>
        <v>0</v>
      </c>
    </row>
    <row r="4686" spans="1:4" s="4" customFormat="1" x14ac:dyDescent="0.2">
      <c r="A4686" s="22">
        <v>415200</v>
      </c>
      <c r="B4686" s="23" t="s">
        <v>460</v>
      </c>
      <c r="C4686" s="32">
        <v>70000</v>
      </c>
      <c r="D4686" s="32">
        <v>0</v>
      </c>
    </row>
    <row r="4687" spans="1:4" s="4" customFormat="1" ht="40.5" x14ac:dyDescent="0.2">
      <c r="A4687" s="22">
        <v>415200</v>
      </c>
      <c r="B4687" s="23" t="s">
        <v>461</v>
      </c>
      <c r="C4687" s="32">
        <v>13000</v>
      </c>
      <c r="D4687" s="32">
        <v>0</v>
      </c>
    </row>
    <row r="4688" spans="1:4" s="4" customFormat="1" ht="40.5" x14ac:dyDescent="0.2">
      <c r="A4688" s="22">
        <v>415200</v>
      </c>
      <c r="B4688" s="23" t="s">
        <v>462</v>
      </c>
      <c r="C4688" s="32">
        <v>30000</v>
      </c>
      <c r="D4688" s="32">
        <v>0</v>
      </c>
    </row>
    <row r="4689" spans="1:4" s="4" customFormat="1" x14ac:dyDescent="0.2">
      <c r="A4689" s="22">
        <v>415200</v>
      </c>
      <c r="B4689" s="23" t="s">
        <v>463</v>
      </c>
      <c r="C4689" s="32">
        <v>35000</v>
      </c>
      <c r="D4689" s="32">
        <v>0</v>
      </c>
    </row>
    <row r="4690" spans="1:4" s="4" customFormat="1" x14ac:dyDescent="0.2">
      <c r="A4690" s="22">
        <v>415200</v>
      </c>
      <c r="B4690" s="23" t="s">
        <v>724</v>
      </c>
      <c r="C4690" s="32">
        <v>0</v>
      </c>
      <c r="D4690" s="32">
        <v>0</v>
      </c>
    </row>
    <row r="4691" spans="1:4" s="4" customFormat="1" x14ac:dyDescent="0.2">
      <c r="A4691" s="22">
        <v>415200</v>
      </c>
      <c r="B4691" s="23" t="s">
        <v>725</v>
      </c>
      <c r="C4691" s="32">
        <v>0</v>
      </c>
      <c r="D4691" s="32">
        <v>0</v>
      </c>
    </row>
    <row r="4692" spans="1:4" s="4" customFormat="1" x14ac:dyDescent="0.2">
      <c r="A4692" s="22">
        <v>415200</v>
      </c>
      <c r="B4692" s="23" t="s">
        <v>464</v>
      </c>
      <c r="C4692" s="32">
        <v>600000</v>
      </c>
      <c r="D4692" s="32">
        <v>0</v>
      </c>
    </row>
    <row r="4693" spans="1:4" s="4" customFormat="1" x14ac:dyDescent="0.2">
      <c r="A4693" s="22">
        <v>415200</v>
      </c>
      <c r="B4693" s="23" t="s">
        <v>304</v>
      </c>
      <c r="C4693" s="32">
        <v>20000</v>
      </c>
      <c r="D4693" s="32">
        <v>0</v>
      </c>
    </row>
    <row r="4694" spans="1:4" s="4" customFormat="1" x14ac:dyDescent="0.2">
      <c r="A4694" s="22">
        <v>415200</v>
      </c>
      <c r="B4694" s="23" t="s">
        <v>276</v>
      </c>
      <c r="C4694" s="32">
        <v>25000</v>
      </c>
      <c r="D4694" s="32">
        <v>0</v>
      </c>
    </row>
    <row r="4695" spans="1:4" s="4" customFormat="1" x14ac:dyDescent="0.2">
      <c r="A4695" s="22">
        <v>415200</v>
      </c>
      <c r="B4695" s="23" t="s">
        <v>465</v>
      </c>
      <c r="C4695" s="32">
        <v>70000</v>
      </c>
      <c r="D4695" s="32">
        <v>0</v>
      </c>
    </row>
    <row r="4696" spans="1:4" s="4" customFormat="1" x14ac:dyDescent="0.2">
      <c r="A4696" s="22">
        <v>415200</v>
      </c>
      <c r="B4696" s="23" t="s">
        <v>266</v>
      </c>
      <c r="C4696" s="32">
        <v>0</v>
      </c>
      <c r="D4696" s="32">
        <v>0</v>
      </c>
    </row>
    <row r="4697" spans="1:4" s="4" customFormat="1" ht="40.5" x14ac:dyDescent="0.2">
      <c r="A4697" s="22">
        <v>415200</v>
      </c>
      <c r="B4697" s="23" t="s">
        <v>521</v>
      </c>
      <c r="C4697" s="32">
        <v>55000</v>
      </c>
      <c r="D4697" s="32">
        <v>0</v>
      </c>
    </row>
    <row r="4698" spans="1:4" s="4" customFormat="1" x14ac:dyDescent="0.2">
      <c r="A4698" s="22">
        <v>415200</v>
      </c>
      <c r="B4698" s="23" t="s">
        <v>466</v>
      </c>
      <c r="C4698" s="32">
        <v>387000</v>
      </c>
      <c r="D4698" s="32">
        <v>0</v>
      </c>
    </row>
    <row r="4699" spans="1:4" s="4" customFormat="1" x14ac:dyDescent="0.2">
      <c r="A4699" s="22">
        <v>415200</v>
      </c>
      <c r="B4699" s="23" t="s">
        <v>467</v>
      </c>
      <c r="C4699" s="32">
        <v>210000</v>
      </c>
      <c r="D4699" s="32">
        <v>0</v>
      </c>
    </row>
    <row r="4700" spans="1:4" s="4" customFormat="1" x14ac:dyDescent="0.2">
      <c r="A4700" s="22">
        <v>415200</v>
      </c>
      <c r="B4700" s="23" t="s">
        <v>305</v>
      </c>
      <c r="C4700" s="32">
        <v>22750000</v>
      </c>
      <c r="D4700" s="32">
        <v>0</v>
      </c>
    </row>
    <row r="4701" spans="1:4" s="4" customFormat="1" x14ac:dyDescent="0.2">
      <c r="A4701" s="22">
        <v>415200</v>
      </c>
      <c r="B4701" s="23" t="s">
        <v>726</v>
      </c>
      <c r="C4701" s="32">
        <v>70000</v>
      </c>
      <c r="D4701" s="32">
        <v>0</v>
      </c>
    </row>
    <row r="4702" spans="1:4" s="4" customFormat="1" x14ac:dyDescent="0.2">
      <c r="A4702" s="22">
        <v>415200</v>
      </c>
      <c r="B4702" s="23" t="s">
        <v>265</v>
      </c>
      <c r="C4702" s="32">
        <v>22000</v>
      </c>
      <c r="D4702" s="32">
        <v>0</v>
      </c>
    </row>
    <row r="4703" spans="1:4" s="4" customFormat="1" x14ac:dyDescent="0.2">
      <c r="A4703" s="22">
        <v>415200</v>
      </c>
      <c r="B4703" s="23" t="s">
        <v>468</v>
      </c>
      <c r="C4703" s="32">
        <v>0</v>
      </c>
      <c r="D4703" s="32">
        <v>0</v>
      </c>
    </row>
    <row r="4704" spans="1:4" s="4" customFormat="1" ht="40.5" x14ac:dyDescent="0.2">
      <c r="A4704" s="22">
        <v>415200</v>
      </c>
      <c r="B4704" s="23" t="s">
        <v>469</v>
      </c>
      <c r="C4704" s="32">
        <v>0</v>
      </c>
      <c r="D4704" s="32">
        <v>0</v>
      </c>
    </row>
    <row r="4705" spans="1:4" s="4" customFormat="1" x14ac:dyDescent="0.2">
      <c r="A4705" s="20">
        <v>416000</v>
      </c>
      <c r="B4705" s="25" t="s">
        <v>208</v>
      </c>
      <c r="C4705" s="19">
        <f>SUM(C4706:C4707)</f>
        <v>57300000</v>
      </c>
      <c r="D4705" s="19">
        <f>SUM(D4706:D4707)</f>
        <v>0</v>
      </c>
    </row>
    <row r="4706" spans="1:4" s="4" customFormat="1" x14ac:dyDescent="0.2">
      <c r="A4706" s="22">
        <v>416100</v>
      </c>
      <c r="B4706" s="23" t="s">
        <v>522</v>
      </c>
      <c r="C4706" s="32">
        <v>57000000</v>
      </c>
      <c r="D4706" s="32">
        <v>0</v>
      </c>
    </row>
    <row r="4707" spans="1:4" s="4" customFormat="1" x14ac:dyDescent="0.2">
      <c r="A4707" s="22">
        <v>416300</v>
      </c>
      <c r="B4707" s="23" t="s">
        <v>470</v>
      </c>
      <c r="C4707" s="32">
        <v>300000</v>
      </c>
      <c r="D4707" s="32">
        <v>0</v>
      </c>
    </row>
    <row r="4708" spans="1:4" s="29" customFormat="1" ht="40.5" x14ac:dyDescent="0.2">
      <c r="A4708" s="20">
        <v>418000</v>
      </c>
      <c r="B4708" s="25" t="s">
        <v>210</v>
      </c>
      <c r="C4708" s="19">
        <f t="shared" ref="C4708" si="678">C4709</f>
        <v>3000</v>
      </c>
      <c r="D4708" s="19">
        <f t="shared" ref="D4708" si="679">D4709</f>
        <v>0</v>
      </c>
    </row>
    <row r="4709" spans="1:4" s="4" customFormat="1" x14ac:dyDescent="0.2">
      <c r="A4709" s="22">
        <v>418400</v>
      </c>
      <c r="B4709" s="23" t="s">
        <v>147</v>
      </c>
      <c r="C4709" s="32">
        <v>3000</v>
      </c>
      <c r="D4709" s="32">
        <v>0</v>
      </c>
    </row>
    <row r="4710" spans="1:4" s="4" customFormat="1" x14ac:dyDescent="0.2">
      <c r="A4710" s="20">
        <v>480000</v>
      </c>
      <c r="B4710" s="25" t="s">
        <v>148</v>
      </c>
      <c r="C4710" s="19">
        <f>C4711+C4715</f>
        <v>1795000</v>
      </c>
      <c r="D4710" s="19">
        <f>D4711+D4715</f>
        <v>0</v>
      </c>
    </row>
    <row r="4711" spans="1:4" s="4" customFormat="1" x14ac:dyDescent="0.2">
      <c r="A4711" s="20">
        <v>487000</v>
      </c>
      <c r="B4711" s="25" t="s">
        <v>200</v>
      </c>
      <c r="C4711" s="19">
        <f>SUM(C4712:C4714)</f>
        <v>1403000</v>
      </c>
      <c r="D4711" s="19">
        <f>SUM(D4712:D4714)</f>
        <v>0</v>
      </c>
    </row>
    <row r="4712" spans="1:4" s="4" customFormat="1" x14ac:dyDescent="0.2">
      <c r="A4712" s="22">
        <v>487300</v>
      </c>
      <c r="B4712" s="23" t="s">
        <v>471</v>
      </c>
      <c r="C4712" s="32">
        <v>43000</v>
      </c>
      <c r="D4712" s="32">
        <v>0</v>
      </c>
    </row>
    <row r="4713" spans="1:4" s="4" customFormat="1" x14ac:dyDescent="0.2">
      <c r="A4713" s="22">
        <v>487300</v>
      </c>
      <c r="B4713" s="23" t="s">
        <v>472</v>
      </c>
      <c r="C4713" s="32">
        <v>460000</v>
      </c>
      <c r="D4713" s="32">
        <v>0</v>
      </c>
    </row>
    <row r="4714" spans="1:4" s="4" customFormat="1" x14ac:dyDescent="0.2">
      <c r="A4714" s="30">
        <v>487400</v>
      </c>
      <c r="B4714" s="23" t="s">
        <v>727</v>
      </c>
      <c r="C4714" s="32">
        <v>900000</v>
      </c>
      <c r="D4714" s="32">
        <v>0</v>
      </c>
    </row>
    <row r="4715" spans="1:4" s="29" customFormat="1" x14ac:dyDescent="0.2">
      <c r="A4715" s="20">
        <v>488000</v>
      </c>
      <c r="B4715" s="25" t="s">
        <v>103</v>
      </c>
      <c r="C4715" s="19">
        <f>SUM(C4716:C4718)</f>
        <v>391999.99999999988</v>
      </c>
      <c r="D4715" s="19">
        <f>SUM(D4716:D4718)</f>
        <v>0</v>
      </c>
    </row>
    <row r="4716" spans="1:4" s="4" customFormat="1" x14ac:dyDescent="0.2">
      <c r="A4716" s="22">
        <v>488100</v>
      </c>
      <c r="B4716" s="23" t="s">
        <v>291</v>
      </c>
      <c r="C4716" s="32">
        <v>249000</v>
      </c>
      <c r="D4716" s="32">
        <v>0</v>
      </c>
    </row>
    <row r="4717" spans="1:4" s="4" customFormat="1" x14ac:dyDescent="0.2">
      <c r="A4717" s="22">
        <v>488100</v>
      </c>
      <c r="B4717" s="23" t="s">
        <v>473</v>
      </c>
      <c r="C4717" s="32">
        <v>15000</v>
      </c>
      <c r="D4717" s="32">
        <v>0</v>
      </c>
    </row>
    <row r="4718" spans="1:4" s="4" customFormat="1" x14ac:dyDescent="0.2">
      <c r="A4718" s="22">
        <v>488100</v>
      </c>
      <c r="B4718" s="23" t="s">
        <v>292</v>
      </c>
      <c r="C4718" s="32">
        <v>127999.9999999999</v>
      </c>
      <c r="D4718" s="32">
        <v>0</v>
      </c>
    </row>
    <row r="4719" spans="1:4" s="4" customFormat="1" x14ac:dyDescent="0.2">
      <c r="A4719" s="20">
        <v>510000</v>
      </c>
      <c r="B4719" s="25" t="s">
        <v>152</v>
      </c>
      <c r="C4719" s="19">
        <f>C4720+C4723+0</f>
        <v>23000</v>
      </c>
      <c r="D4719" s="19">
        <f>D4720+D4723+0</f>
        <v>0</v>
      </c>
    </row>
    <row r="4720" spans="1:4" s="4" customFormat="1" x14ac:dyDescent="0.2">
      <c r="A4720" s="20">
        <v>511000</v>
      </c>
      <c r="B4720" s="25" t="s">
        <v>153</v>
      </c>
      <c r="C4720" s="19">
        <f>SUM(C4721:C4722)</f>
        <v>15000</v>
      </c>
      <c r="D4720" s="19">
        <f>SUM(D4721:D4722)</f>
        <v>0</v>
      </c>
    </row>
    <row r="4721" spans="1:4" s="4" customFormat="1" x14ac:dyDescent="0.2">
      <c r="A4721" s="22">
        <v>511300</v>
      </c>
      <c r="B4721" s="23" t="s">
        <v>156</v>
      </c>
      <c r="C4721" s="32">
        <v>13000</v>
      </c>
      <c r="D4721" s="32">
        <v>0</v>
      </c>
    </row>
    <row r="4722" spans="1:4" s="4" customFormat="1" x14ac:dyDescent="0.2">
      <c r="A4722" s="22">
        <v>511700</v>
      </c>
      <c r="B4722" s="23" t="s">
        <v>159</v>
      </c>
      <c r="C4722" s="32">
        <v>2000</v>
      </c>
      <c r="D4722" s="32">
        <v>0</v>
      </c>
    </row>
    <row r="4723" spans="1:4" s="29" customFormat="1" x14ac:dyDescent="0.2">
      <c r="A4723" s="20">
        <v>516000</v>
      </c>
      <c r="B4723" s="25" t="s">
        <v>163</v>
      </c>
      <c r="C4723" s="19">
        <f t="shared" ref="C4723" si="680">C4724</f>
        <v>8000</v>
      </c>
      <c r="D4723" s="19">
        <f t="shared" ref="D4723" si="681">D4724</f>
        <v>0</v>
      </c>
    </row>
    <row r="4724" spans="1:4" s="4" customFormat="1" x14ac:dyDescent="0.2">
      <c r="A4724" s="22">
        <v>516100</v>
      </c>
      <c r="B4724" s="23" t="s">
        <v>163</v>
      </c>
      <c r="C4724" s="32">
        <v>8000</v>
      </c>
      <c r="D4724" s="32">
        <v>0</v>
      </c>
    </row>
    <row r="4725" spans="1:4" s="29" customFormat="1" x14ac:dyDescent="0.2">
      <c r="A4725" s="20">
        <v>630000</v>
      </c>
      <c r="B4725" s="25" t="s">
        <v>191</v>
      </c>
      <c r="C4725" s="19">
        <f>C4726+C4728</f>
        <v>123400</v>
      </c>
      <c r="D4725" s="19">
        <f>D4726+D4728</f>
        <v>0</v>
      </c>
    </row>
    <row r="4726" spans="1:4" s="29" customFormat="1" x14ac:dyDescent="0.2">
      <c r="A4726" s="20">
        <v>631000</v>
      </c>
      <c r="B4726" s="25" t="s">
        <v>125</v>
      </c>
      <c r="C4726" s="19">
        <f>0+C4727</f>
        <v>24500</v>
      </c>
      <c r="D4726" s="19">
        <f>0+D4727</f>
        <v>0</v>
      </c>
    </row>
    <row r="4727" spans="1:4" s="4" customFormat="1" x14ac:dyDescent="0.2">
      <c r="A4727" s="30">
        <v>631200</v>
      </c>
      <c r="B4727" s="23" t="s">
        <v>194</v>
      </c>
      <c r="C4727" s="32">
        <v>24500</v>
      </c>
      <c r="D4727" s="32">
        <v>0</v>
      </c>
    </row>
    <row r="4728" spans="1:4" s="29" customFormat="1" x14ac:dyDescent="0.2">
      <c r="A4728" s="20">
        <v>638000</v>
      </c>
      <c r="B4728" s="25" t="s">
        <v>126</v>
      </c>
      <c r="C4728" s="19">
        <f t="shared" ref="C4728" si="682">C4729</f>
        <v>98900</v>
      </c>
      <c r="D4728" s="19">
        <f t="shared" ref="D4728" si="683">D4729</f>
        <v>0</v>
      </c>
    </row>
    <row r="4729" spans="1:4" s="4" customFormat="1" x14ac:dyDescent="0.2">
      <c r="A4729" s="22">
        <v>638100</v>
      </c>
      <c r="B4729" s="23" t="s">
        <v>196</v>
      </c>
      <c r="C4729" s="32">
        <v>98900</v>
      </c>
      <c r="D4729" s="32">
        <v>0</v>
      </c>
    </row>
    <row r="4730" spans="1:4" s="4" customFormat="1" x14ac:dyDescent="0.2">
      <c r="A4730" s="63"/>
      <c r="B4730" s="57" t="s">
        <v>230</v>
      </c>
      <c r="C4730" s="61">
        <f>C4657+C4710+C4719+C4725</f>
        <v>88441600</v>
      </c>
      <c r="D4730" s="61">
        <f>D4657+D4710+D4719+D4725</f>
        <v>0</v>
      </c>
    </row>
    <row r="4731" spans="1:4" s="4" customFormat="1" x14ac:dyDescent="0.2">
      <c r="A4731" s="22"/>
      <c r="B4731" s="23"/>
      <c r="C4731" s="24"/>
      <c r="D4731" s="24"/>
    </row>
    <row r="4732" spans="1:4" s="4" customFormat="1" x14ac:dyDescent="0.2">
      <c r="A4732" s="22"/>
      <c r="B4732" s="23"/>
      <c r="C4732" s="24"/>
      <c r="D4732" s="24"/>
    </row>
    <row r="4733" spans="1:4" s="29" customFormat="1" x14ac:dyDescent="0.2">
      <c r="A4733" s="66" t="s">
        <v>1</v>
      </c>
      <c r="B4733" s="25" t="s">
        <v>277</v>
      </c>
      <c r="C4733" s="32"/>
      <c r="D4733" s="24"/>
    </row>
    <row r="4734" spans="1:4" s="4" customFormat="1" x14ac:dyDescent="0.2">
      <c r="A4734" s="30" t="s">
        <v>1</v>
      </c>
      <c r="B4734" s="23" t="s">
        <v>62</v>
      </c>
      <c r="C4734" s="32">
        <v>2516800</v>
      </c>
      <c r="D4734" s="24">
        <v>0</v>
      </c>
    </row>
    <row r="4735" spans="1:4" s="4" customFormat="1" x14ac:dyDescent="0.2">
      <c r="A4735" s="63"/>
      <c r="B4735" s="57" t="s">
        <v>230</v>
      </c>
      <c r="C4735" s="61">
        <f t="shared" ref="C4735" si="684">SUM(C4734:C4734)</f>
        <v>2516800</v>
      </c>
      <c r="D4735" s="61">
        <f t="shared" ref="D4735" si="685">SUM(D4734:D4734)</f>
        <v>0</v>
      </c>
    </row>
    <row r="4736" spans="1:4" s="4" customFormat="1" x14ac:dyDescent="0.2">
      <c r="A4736" s="22"/>
      <c r="B4736" s="23"/>
      <c r="C4736" s="24"/>
      <c r="D4736" s="24"/>
    </row>
    <row r="4737" spans="1:4" s="4" customFormat="1" x14ac:dyDescent="0.2">
      <c r="A4737" s="17"/>
      <c r="B4737" s="18"/>
      <c r="C4737" s="24"/>
      <c r="D4737" s="24"/>
    </row>
    <row r="4738" spans="1:4" s="4" customFormat="1" x14ac:dyDescent="0.2">
      <c r="A4738" s="22" t="s">
        <v>728</v>
      </c>
      <c r="B4738" s="25"/>
      <c r="C4738" s="24"/>
      <c r="D4738" s="24"/>
    </row>
    <row r="4739" spans="1:4" s="4" customFormat="1" x14ac:dyDescent="0.2">
      <c r="A4739" s="22" t="s">
        <v>242</v>
      </c>
      <c r="B4739" s="25"/>
      <c r="C4739" s="24"/>
      <c r="D4739" s="24"/>
    </row>
    <row r="4740" spans="1:4" s="4" customFormat="1" x14ac:dyDescent="0.2">
      <c r="A4740" s="22" t="s">
        <v>339</v>
      </c>
      <c r="B4740" s="25"/>
      <c r="C4740" s="24"/>
      <c r="D4740" s="24"/>
    </row>
    <row r="4741" spans="1:4" s="4" customFormat="1" x14ac:dyDescent="0.2">
      <c r="A4741" s="22" t="s">
        <v>729</v>
      </c>
      <c r="B4741" s="25"/>
      <c r="C4741" s="24"/>
      <c r="D4741" s="24"/>
    </row>
    <row r="4742" spans="1:4" s="4" customFormat="1" x14ac:dyDescent="0.2">
      <c r="A4742" s="40"/>
      <c r="B4742" s="53"/>
      <c r="C4742" s="24"/>
      <c r="D4742" s="24"/>
    </row>
    <row r="4743" spans="1:4" s="4" customFormat="1" x14ac:dyDescent="0.2">
      <c r="A4743" s="20">
        <v>410000</v>
      </c>
      <c r="B4743" s="21" t="s">
        <v>87</v>
      </c>
      <c r="C4743" s="19">
        <f>C4744+C4748+0+C4750+0</f>
        <v>3006800</v>
      </c>
      <c r="D4743" s="19">
        <f>D4744+D4748+0+D4750+0</f>
        <v>147400000</v>
      </c>
    </row>
    <row r="4744" spans="1:4" s="4" customFormat="1" x14ac:dyDescent="0.2">
      <c r="A4744" s="20">
        <v>412000</v>
      </c>
      <c r="B4744" s="25" t="s">
        <v>206</v>
      </c>
      <c r="C4744" s="19">
        <f>SUM(C4745:C4747)</f>
        <v>963200</v>
      </c>
      <c r="D4744" s="19">
        <f>SUM(D4745:D4747)</f>
        <v>0</v>
      </c>
    </row>
    <row r="4745" spans="1:4" s="4" customFormat="1" x14ac:dyDescent="0.2">
      <c r="A4745" s="30">
        <v>412700</v>
      </c>
      <c r="B4745" s="23" t="s">
        <v>203</v>
      </c>
      <c r="C4745" s="32">
        <v>197800</v>
      </c>
      <c r="D4745" s="32">
        <v>0</v>
      </c>
    </row>
    <row r="4746" spans="1:4" s="4" customFormat="1" ht="40.5" x14ac:dyDescent="0.2">
      <c r="A4746" s="22">
        <v>412700</v>
      </c>
      <c r="B4746" s="23" t="s">
        <v>730</v>
      </c>
      <c r="C4746" s="32">
        <v>760400</v>
      </c>
      <c r="D4746" s="32">
        <v>0</v>
      </c>
    </row>
    <row r="4747" spans="1:4" s="4" customFormat="1" x14ac:dyDescent="0.2">
      <c r="A4747" s="22">
        <v>412900</v>
      </c>
      <c r="B4747" s="23" t="s">
        <v>731</v>
      </c>
      <c r="C4747" s="32">
        <v>5000</v>
      </c>
      <c r="D4747" s="32">
        <v>0</v>
      </c>
    </row>
    <row r="4748" spans="1:4" s="4" customFormat="1" x14ac:dyDescent="0.2">
      <c r="A4748" s="20">
        <v>415000</v>
      </c>
      <c r="B4748" s="25" t="s">
        <v>50</v>
      </c>
      <c r="C4748" s="19">
        <f>SUM(C4749:C4749)</f>
        <v>43600</v>
      </c>
      <c r="D4748" s="19">
        <f>SUM(D4749:D4749)</f>
        <v>147400000</v>
      </c>
    </row>
    <row r="4749" spans="1:4" s="4" customFormat="1" x14ac:dyDescent="0.2">
      <c r="A4749" s="22">
        <v>415200</v>
      </c>
      <c r="B4749" s="23" t="s">
        <v>66</v>
      </c>
      <c r="C4749" s="32">
        <v>43600</v>
      </c>
      <c r="D4749" s="24">
        <v>147400000</v>
      </c>
    </row>
    <row r="4750" spans="1:4" s="29" customFormat="1" x14ac:dyDescent="0.2">
      <c r="A4750" s="20">
        <v>419000</v>
      </c>
      <c r="B4750" s="25" t="s">
        <v>211</v>
      </c>
      <c r="C4750" s="19">
        <f t="shared" ref="C4750" si="686">C4751</f>
        <v>2000000</v>
      </c>
      <c r="D4750" s="19">
        <f t="shared" ref="D4750" si="687">D4751</f>
        <v>0</v>
      </c>
    </row>
    <row r="4751" spans="1:4" s="4" customFormat="1" x14ac:dyDescent="0.2">
      <c r="A4751" s="22">
        <v>419100</v>
      </c>
      <c r="B4751" s="23" t="s">
        <v>211</v>
      </c>
      <c r="C4751" s="32">
        <v>2000000</v>
      </c>
      <c r="D4751" s="32">
        <v>0</v>
      </c>
    </row>
    <row r="4752" spans="1:4" s="4" customFormat="1" x14ac:dyDescent="0.2">
      <c r="A4752" s="20">
        <v>480000</v>
      </c>
      <c r="B4752" s="25" t="s">
        <v>148</v>
      </c>
      <c r="C4752" s="19">
        <f>C4753+C4759</f>
        <v>11957400.000000002</v>
      </c>
      <c r="D4752" s="19">
        <f>D4753+D4759</f>
        <v>0</v>
      </c>
    </row>
    <row r="4753" spans="1:4" s="4" customFormat="1" x14ac:dyDescent="0.2">
      <c r="A4753" s="20">
        <v>487000</v>
      </c>
      <c r="B4753" s="25" t="s">
        <v>200</v>
      </c>
      <c r="C4753" s="19">
        <f>SUM(C4754:C4758)</f>
        <v>1954400.0000000012</v>
      </c>
      <c r="D4753" s="19">
        <f>SUM(D4754:D4758)</f>
        <v>0</v>
      </c>
    </row>
    <row r="4754" spans="1:4" s="4" customFormat="1" x14ac:dyDescent="0.2">
      <c r="A4754" s="64">
        <v>487100</v>
      </c>
      <c r="B4754" s="69" t="s">
        <v>474</v>
      </c>
      <c r="C4754" s="32">
        <v>38400</v>
      </c>
      <c r="D4754" s="32">
        <v>0</v>
      </c>
    </row>
    <row r="4755" spans="1:4" s="4" customFormat="1" x14ac:dyDescent="0.2">
      <c r="A4755" s="64">
        <v>487100</v>
      </c>
      <c r="B4755" s="69" t="s">
        <v>475</v>
      </c>
      <c r="C4755" s="32">
        <v>186000</v>
      </c>
      <c r="D4755" s="32">
        <v>0</v>
      </c>
    </row>
    <row r="4756" spans="1:4" s="4" customFormat="1" x14ac:dyDescent="0.2">
      <c r="A4756" s="64">
        <v>487100</v>
      </c>
      <c r="B4756" s="69" t="s">
        <v>476</v>
      </c>
      <c r="C4756" s="32">
        <v>30000</v>
      </c>
      <c r="D4756" s="32">
        <v>0</v>
      </c>
    </row>
    <row r="4757" spans="1:4" s="4" customFormat="1" x14ac:dyDescent="0.2">
      <c r="A4757" s="64">
        <v>487300</v>
      </c>
      <c r="B4757" s="69" t="s">
        <v>477</v>
      </c>
      <c r="C4757" s="32">
        <v>200000.00000000029</v>
      </c>
      <c r="D4757" s="32">
        <v>0</v>
      </c>
    </row>
    <row r="4758" spans="1:4" s="4" customFormat="1" x14ac:dyDescent="0.2">
      <c r="A4758" s="64">
        <v>487400</v>
      </c>
      <c r="B4758" s="69" t="s">
        <v>478</v>
      </c>
      <c r="C4758" s="32">
        <v>1500000.0000000009</v>
      </c>
      <c r="D4758" s="32">
        <v>0</v>
      </c>
    </row>
    <row r="4759" spans="1:4" s="29" customFormat="1" x14ac:dyDescent="0.2">
      <c r="A4759" s="20">
        <v>488000</v>
      </c>
      <c r="B4759" s="25" t="s">
        <v>103</v>
      </c>
      <c r="C4759" s="19">
        <f>SUM(C4760:C4762)</f>
        <v>10003000</v>
      </c>
      <c r="D4759" s="19">
        <f>SUM(D4760:D4762)</f>
        <v>0</v>
      </c>
    </row>
    <row r="4760" spans="1:4" s="4" customFormat="1" x14ac:dyDescent="0.2">
      <c r="A4760" s="22">
        <v>488100</v>
      </c>
      <c r="B4760" s="23" t="s">
        <v>479</v>
      </c>
      <c r="C4760" s="32">
        <v>3000.0000000000018</v>
      </c>
      <c r="D4760" s="32">
        <v>0</v>
      </c>
    </row>
    <row r="4761" spans="1:4" s="4" customFormat="1" x14ac:dyDescent="0.2">
      <c r="A4761" s="22">
        <v>488100</v>
      </c>
      <c r="B4761" s="23" t="s">
        <v>480</v>
      </c>
      <c r="C4761" s="32">
        <v>2000000</v>
      </c>
      <c r="D4761" s="32">
        <v>0</v>
      </c>
    </row>
    <row r="4762" spans="1:4" s="4" customFormat="1" x14ac:dyDescent="0.2">
      <c r="A4762" s="22">
        <v>488100</v>
      </c>
      <c r="B4762" s="23" t="s">
        <v>481</v>
      </c>
      <c r="C4762" s="32">
        <v>8000000</v>
      </c>
      <c r="D4762" s="32">
        <v>0</v>
      </c>
    </row>
    <row r="4763" spans="1:4" s="29" customFormat="1" x14ac:dyDescent="0.2">
      <c r="A4763" s="20">
        <v>610000</v>
      </c>
      <c r="B4763" s="25" t="s">
        <v>171</v>
      </c>
      <c r="C4763" s="19">
        <f>C4764+C4766</f>
        <v>230500.00000000003</v>
      </c>
      <c r="D4763" s="19">
        <f>D4764+D4766</f>
        <v>0</v>
      </c>
    </row>
    <row r="4764" spans="1:4" s="29" customFormat="1" x14ac:dyDescent="0.2">
      <c r="A4764" s="20">
        <v>611000</v>
      </c>
      <c r="B4764" s="25" t="s">
        <v>114</v>
      </c>
      <c r="C4764" s="19">
        <f>0+C4765</f>
        <v>164000</v>
      </c>
      <c r="D4764" s="19">
        <f>0+D4765</f>
        <v>0</v>
      </c>
    </row>
    <row r="4765" spans="1:4" s="4" customFormat="1" x14ac:dyDescent="0.2">
      <c r="A4765" s="22">
        <v>611200</v>
      </c>
      <c r="B4765" s="23" t="s">
        <v>224</v>
      </c>
      <c r="C4765" s="32">
        <v>164000</v>
      </c>
      <c r="D4765" s="32">
        <v>0</v>
      </c>
    </row>
    <row r="4766" spans="1:4" s="29" customFormat="1" x14ac:dyDescent="0.2">
      <c r="A4766" s="20">
        <v>618000</v>
      </c>
      <c r="B4766" s="25" t="s">
        <v>115</v>
      </c>
      <c r="C4766" s="19">
        <f>C4767+0</f>
        <v>66500.000000000029</v>
      </c>
      <c r="D4766" s="19">
        <f>D4767+0</f>
        <v>0</v>
      </c>
    </row>
    <row r="4767" spans="1:4" s="4" customFormat="1" x14ac:dyDescent="0.2">
      <c r="A4767" s="22">
        <v>618100</v>
      </c>
      <c r="B4767" s="23" t="s">
        <v>174</v>
      </c>
      <c r="C4767" s="32">
        <v>66500.000000000029</v>
      </c>
      <c r="D4767" s="32">
        <v>0</v>
      </c>
    </row>
    <row r="4768" spans="1:4" s="4" customFormat="1" x14ac:dyDescent="0.2">
      <c r="A4768" s="20">
        <v>630000</v>
      </c>
      <c r="B4768" s="25" t="s">
        <v>319</v>
      </c>
      <c r="C4768" s="19">
        <f>C4769+C4773</f>
        <v>3360999.9999999995</v>
      </c>
      <c r="D4768" s="19">
        <f>D4769+D4773</f>
        <v>0</v>
      </c>
    </row>
    <row r="4769" spans="1:4" s="4" customFormat="1" x14ac:dyDescent="0.2">
      <c r="A4769" s="20">
        <v>631000</v>
      </c>
      <c r="B4769" s="25" t="s">
        <v>125</v>
      </c>
      <c r="C4769" s="19">
        <f>SUM(C4770:C4772)</f>
        <v>1839999.9999999995</v>
      </c>
      <c r="D4769" s="19">
        <f>SUM(D4770:D4772)</f>
        <v>0</v>
      </c>
    </row>
    <row r="4770" spans="1:4" s="4" customFormat="1" x14ac:dyDescent="0.2">
      <c r="A4770" s="30">
        <v>631900</v>
      </c>
      <c r="B4770" s="23" t="s">
        <v>482</v>
      </c>
      <c r="C4770" s="32">
        <v>0</v>
      </c>
      <c r="D4770" s="32">
        <v>0</v>
      </c>
    </row>
    <row r="4771" spans="1:4" s="4" customFormat="1" x14ac:dyDescent="0.2">
      <c r="A4771" s="30">
        <v>631900</v>
      </c>
      <c r="B4771" s="23" t="s">
        <v>483</v>
      </c>
      <c r="C4771" s="32">
        <v>989999.99999999953</v>
      </c>
      <c r="D4771" s="32">
        <v>0</v>
      </c>
    </row>
    <row r="4772" spans="1:4" s="4" customFormat="1" x14ac:dyDescent="0.2">
      <c r="A4772" s="30">
        <v>631900</v>
      </c>
      <c r="B4772" s="23" t="s">
        <v>365</v>
      </c>
      <c r="C4772" s="32">
        <v>850000</v>
      </c>
      <c r="D4772" s="32">
        <v>0</v>
      </c>
    </row>
    <row r="4773" spans="1:4" s="29" customFormat="1" x14ac:dyDescent="0.2">
      <c r="A4773" s="20">
        <v>638000</v>
      </c>
      <c r="B4773" s="25" t="s">
        <v>126</v>
      </c>
      <c r="C4773" s="19">
        <f t="shared" ref="C4773" si="688">SUM(C4774:C4776)</f>
        <v>1521000</v>
      </c>
      <c r="D4773" s="19">
        <f t="shared" ref="D4773" si="689">SUM(D4774:D4776)</f>
        <v>0</v>
      </c>
    </row>
    <row r="4774" spans="1:4" s="4" customFormat="1" x14ac:dyDescent="0.2">
      <c r="A4774" s="22">
        <v>638100</v>
      </c>
      <c r="B4774" s="23" t="s">
        <v>196</v>
      </c>
      <c r="C4774" s="32">
        <v>520000</v>
      </c>
      <c r="D4774" s="32">
        <v>0</v>
      </c>
    </row>
    <row r="4775" spans="1:4" s="4" customFormat="1" x14ac:dyDescent="0.2">
      <c r="A4775" s="30">
        <v>638200</v>
      </c>
      <c r="B4775" s="23" t="s">
        <v>197</v>
      </c>
      <c r="C4775" s="32">
        <v>1000</v>
      </c>
      <c r="D4775" s="32">
        <v>0</v>
      </c>
    </row>
    <row r="4776" spans="1:4" s="4" customFormat="1" x14ac:dyDescent="0.2">
      <c r="A4776" s="30">
        <v>638200</v>
      </c>
      <c r="B4776" s="23" t="s">
        <v>484</v>
      </c>
      <c r="C4776" s="32">
        <v>1000000</v>
      </c>
      <c r="D4776" s="32">
        <v>0</v>
      </c>
    </row>
    <row r="4777" spans="1:4" s="4" customFormat="1" x14ac:dyDescent="0.2">
      <c r="A4777" s="17"/>
      <c r="B4777" s="25" t="s">
        <v>732</v>
      </c>
      <c r="C4777" s="19">
        <f>C4743+C4752+0+C4768+C4763</f>
        <v>18555700</v>
      </c>
      <c r="D4777" s="19">
        <f>D4743+D4752+0+D4768+D4763</f>
        <v>147400000</v>
      </c>
    </row>
    <row r="4778" spans="1:4" s="4" customFormat="1" x14ac:dyDescent="0.2">
      <c r="A4778" s="40"/>
      <c r="B4778" s="53"/>
      <c r="C4778" s="24"/>
      <c r="D4778" s="24"/>
    </row>
    <row r="4779" spans="1:4" s="4" customFormat="1" x14ac:dyDescent="0.2">
      <c r="A4779" s="22" t="s">
        <v>733</v>
      </c>
      <c r="B4779" s="25"/>
      <c r="C4779" s="24"/>
      <c r="D4779" s="24"/>
    </row>
    <row r="4780" spans="1:4" s="4" customFormat="1" x14ac:dyDescent="0.2">
      <c r="A4780" s="22" t="s">
        <v>242</v>
      </c>
      <c r="B4780" s="25"/>
      <c r="C4780" s="24"/>
      <c r="D4780" s="24"/>
    </row>
    <row r="4781" spans="1:4" s="4" customFormat="1" x14ac:dyDescent="0.2">
      <c r="A4781" s="22" t="s">
        <v>339</v>
      </c>
      <c r="B4781" s="25"/>
      <c r="C4781" s="24"/>
      <c r="D4781" s="24"/>
    </row>
    <row r="4782" spans="1:4" s="4" customFormat="1" x14ac:dyDescent="0.2">
      <c r="A4782" s="22" t="s">
        <v>734</v>
      </c>
      <c r="B4782" s="25"/>
      <c r="C4782" s="24"/>
      <c r="D4782" s="24"/>
    </row>
    <row r="4783" spans="1:4" s="4" customFormat="1" x14ac:dyDescent="0.2">
      <c r="A4783" s="40"/>
      <c r="B4783" s="53"/>
      <c r="C4783" s="24"/>
      <c r="D4783" s="24"/>
    </row>
    <row r="4784" spans="1:4" s="4" customFormat="1" x14ac:dyDescent="0.2">
      <c r="A4784" s="20">
        <v>410000</v>
      </c>
      <c r="B4784" s="21" t="s">
        <v>87</v>
      </c>
      <c r="C4784" s="19">
        <f>C4785+C4790</f>
        <v>64050500</v>
      </c>
      <c r="D4784" s="19">
        <f>D4785+D4790</f>
        <v>0</v>
      </c>
    </row>
    <row r="4785" spans="1:4" s="4" customFormat="1" x14ac:dyDescent="0.2">
      <c r="A4785" s="20">
        <v>413000</v>
      </c>
      <c r="B4785" s="25" t="s">
        <v>207</v>
      </c>
      <c r="C4785" s="41">
        <f>SUM(C4786:C4789)</f>
        <v>63526700</v>
      </c>
      <c r="D4785" s="41">
        <f>SUM(D4786:D4789)</f>
        <v>0</v>
      </c>
    </row>
    <row r="4786" spans="1:4" s="4" customFormat="1" x14ac:dyDescent="0.2">
      <c r="A4786" s="22">
        <v>413100</v>
      </c>
      <c r="B4786" s="23" t="s">
        <v>523</v>
      </c>
      <c r="C4786" s="32">
        <v>55223100</v>
      </c>
      <c r="D4786" s="32">
        <v>0</v>
      </c>
    </row>
    <row r="4787" spans="1:4" s="4" customFormat="1" ht="40.5" x14ac:dyDescent="0.2">
      <c r="A4787" s="22">
        <v>413100</v>
      </c>
      <c r="B4787" s="23" t="s">
        <v>735</v>
      </c>
      <c r="C4787" s="32">
        <v>2243600</v>
      </c>
      <c r="D4787" s="32">
        <v>0</v>
      </c>
    </row>
    <row r="4788" spans="1:4" s="4" customFormat="1" x14ac:dyDescent="0.2">
      <c r="A4788" s="22">
        <v>413100</v>
      </c>
      <c r="B4788" s="23" t="s">
        <v>306</v>
      </c>
      <c r="C4788" s="32">
        <v>2305200</v>
      </c>
      <c r="D4788" s="32">
        <v>0</v>
      </c>
    </row>
    <row r="4789" spans="1:4" s="4" customFormat="1" x14ac:dyDescent="0.2">
      <c r="A4789" s="22">
        <v>413300</v>
      </c>
      <c r="B4789" s="23" t="s">
        <v>307</v>
      </c>
      <c r="C4789" s="32">
        <v>3754800</v>
      </c>
      <c r="D4789" s="32">
        <v>0</v>
      </c>
    </row>
    <row r="4790" spans="1:4" s="29" customFormat="1" x14ac:dyDescent="0.2">
      <c r="A4790" s="20">
        <v>419000</v>
      </c>
      <c r="B4790" s="25" t="s">
        <v>211</v>
      </c>
      <c r="C4790" s="19">
        <f t="shared" ref="C4790" si="690">C4791</f>
        <v>523800</v>
      </c>
      <c r="D4790" s="19">
        <f t="shared" ref="D4790" si="691">D4791</f>
        <v>0</v>
      </c>
    </row>
    <row r="4791" spans="1:4" s="4" customFormat="1" x14ac:dyDescent="0.2">
      <c r="A4791" s="22">
        <v>419100</v>
      </c>
      <c r="B4791" s="23" t="s">
        <v>211</v>
      </c>
      <c r="C4791" s="32">
        <v>523800</v>
      </c>
      <c r="D4791" s="32">
        <v>0</v>
      </c>
    </row>
    <row r="4792" spans="1:4" s="4" customFormat="1" x14ac:dyDescent="0.2">
      <c r="A4792" s="20">
        <v>620000</v>
      </c>
      <c r="B4792" s="25" t="s">
        <v>179</v>
      </c>
      <c r="C4792" s="19">
        <f t="shared" ref="C4792" si="692">C4793</f>
        <v>294548000</v>
      </c>
      <c r="D4792" s="19">
        <f t="shared" ref="D4792" si="693">D4793</f>
        <v>0</v>
      </c>
    </row>
    <row r="4793" spans="1:4" s="4" customFormat="1" x14ac:dyDescent="0.2">
      <c r="A4793" s="20">
        <v>621000</v>
      </c>
      <c r="B4793" s="25" t="s">
        <v>119</v>
      </c>
      <c r="C4793" s="19">
        <f>SUM(C4794:C4799)</f>
        <v>294548000</v>
      </c>
      <c r="D4793" s="19">
        <f>SUM(D4794:D4799)</f>
        <v>0</v>
      </c>
    </row>
    <row r="4794" spans="1:4" s="4" customFormat="1" x14ac:dyDescent="0.2">
      <c r="A4794" s="22">
        <v>621100</v>
      </c>
      <c r="B4794" s="23" t="s">
        <v>485</v>
      </c>
      <c r="C4794" s="32">
        <v>113120100</v>
      </c>
      <c r="D4794" s="32">
        <v>0</v>
      </c>
    </row>
    <row r="4795" spans="1:4" s="4" customFormat="1" ht="40.5" x14ac:dyDescent="0.2">
      <c r="A4795" s="22">
        <v>621100</v>
      </c>
      <c r="B4795" s="23" t="s">
        <v>736</v>
      </c>
      <c r="C4795" s="32">
        <v>45042400</v>
      </c>
      <c r="D4795" s="32">
        <v>0</v>
      </c>
    </row>
    <row r="4796" spans="1:4" s="4" customFormat="1" x14ac:dyDescent="0.2">
      <c r="A4796" s="64">
        <v>621100</v>
      </c>
      <c r="B4796" s="69" t="s">
        <v>486</v>
      </c>
      <c r="C4796" s="32">
        <v>85650600</v>
      </c>
      <c r="D4796" s="32">
        <v>0</v>
      </c>
    </row>
    <row r="4797" spans="1:4" s="4" customFormat="1" x14ac:dyDescent="0.2">
      <c r="A4797" s="64">
        <v>621300</v>
      </c>
      <c r="B4797" s="69" t="s">
        <v>487</v>
      </c>
      <c r="C4797" s="32">
        <v>46407200</v>
      </c>
      <c r="D4797" s="32">
        <v>0</v>
      </c>
    </row>
    <row r="4798" spans="1:4" s="4" customFormat="1" ht="40.5" x14ac:dyDescent="0.2">
      <c r="A4798" s="22">
        <v>621900</v>
      </c>
      <c r="B4798" s="23" t="s">
        <v>737</v>
      </c>
      <c r="C4798" s="32">
        <v>4327400</v>
      </c>
      <c r="D4798" s="32">
        <v>0</v>
      </c>
    </row>
    <row r="4799" spans="1:4" s="4" customFormat="1" x14ac:dyDescent="0.2">
      <c r="A4799" s="22">
        <v>621900</v>
      </c>
      <c r="B4799" s="23" t="s">
        <v>183</v>
      </c>
      <c r="C4799" s="32">
        <v>300</v>
      </c>
      <c r="D4799" s="32">
        <v>0</v>
      </c>
    </row>
    <row r="4800" spans="1:4" s="29" customFormat="1" x14ac:dyDescent="0.2">
      <c r="A4800" s="20">
        <v>630000</v>
      </c>
      <c r="B4800" s="25" t="s">
        <v>319</v>
      </c>
      <c r="C4800" s="19">
        <f t="shared" ref="C4800" si="694">C4801</f>
        <v>679600</v>
      </c>
      <c r="D4800" s="19">
        <f t="shared" ref="D4800" si="695">D4801</f>
        <v>0</v>
      </c>
    </row>
    <row r="4801" spans="1:4" s="29" customFormat="1" x14ac:dyDescent="0.2">
      <c r="A4801" s="20">
        <v>631000</v>
      </c>
      <c r="B4801" s="25" t="s">
        <v>125</v>
      </c>
      <c r="C4801" s="19">
        <f>C4802+0+0</f>
        <v>679600</v>
      </c>
      <c r="D4801" s="19">
        <f>D4802+0+0</f>
        <v>0</v>
      </c>
    </row>
    <row r="4802" spans="1:4" s="4" customFormat="1" x14ac:dyDescent="0.2">
      <c r="A4802" s="30">
        <v>631900</v>
      </c>
      <c r="B4802" s="23" t="s">
        <v>488</v>
      </c>
      <c r="C4802" s="32">
        <v>679600</v>
      </c>
      <c r="D4802" s="32">
        <v>0</v>
      </c>
    </row>
    <row r="4803" spans="1:4" s="4" customFormat="1" x14ac:dyDescent="0.2">
      <c r="A4803" s="22"/>
      <c r="B4803" s="25" t="s">
        <v>738</v>
      </c>
      <c r="C4803" s="19">
        <f>C4784+C4792+C4800</f>
        <v>359278100</v>
      </c>
      <c r="D4803" s="19">
        <f>D4784+D4792+D4800</f>
        <v>0</v>
      </c>
    </row>
    <row r="4804" spans="1:4" s="4" customFormat="1" x14ac:dyDescent="0.2">
      <c r="A4804" s="17"/>
      <c r="B4804" s="18"/>
      <c r="C4804" s="24"/>
      <c r="D4804" s="24"/>
    </row>
    <row r="4805" spans="1:4" s="4" customFormat="1" x14ac:dyDescent="0.2">
      <c r="A4805" s="22" t="s">
        <v>739</v>
      </c>
      <c r="B4805" s="25"/>
      <c r="C4805" s="24"/>
      <c r="D4805" s="24"/>
    </row>
    <row r="4806" spans="1:4" s="4" customFormat="1" x14ac:dyDescent="0.2">
      <c r="A4806" s="22" t="s">
        <v>242</v>
      </c>
      <c r="B4806" s="25"/>
      <c r="C4806" s="24"/>
      <c r="D4806" s="24"/>
    </row>
    <row r="4807" spans="1:4" s="4" customFormat="1" x14ac:dyDescent="0.2">
      <c r="A4807" s="22" t="s">
        <v>339</v>
      </c>
      <c r="B4807" s="25"/>
      <c r="C4807" s="24"/>
      <c r="D4807" s="24"/>
    </row>
    <row r="4808" spans="1:4" s="4" customFormat="1" x14ac:dyDescent="0.2">
      <c r="A4808" s="22" t="s">
        <v>525</v>
      </c>
      <c r="B4808" s="25"/>
      <c r="C4808" s="24"/>
      <c r="D4808" s="24"/>
    </row>
    <row r="4809" spans="1:4" s="4" customFormat="1" x14ac:dyDescent="0.2">
      <c r="A4809" s="40"/>
      <c r="B4809" s="53"/>
      <c r="C4809" s="24"/>
      <c r="D4809" s="24"/>
    </row>
    <row r="4810" spans="1:4" s="4" customFormat="1" x14ac:dyDescent="0.2">
      <c r="A4810" s="20">
        <v>410000</v>
      </c>
      <c r="B4810" s="21" t="s">
        <v>87</v>
      </c>
      <c r="C4810" s="19">
        <f t="shared" ref="C4810" si="696">C4811</f>
        <v>127235600</v>
      </c>
      <c r="D4810" s="19">
        <f t="shared" ref="D4810" si="697">D4811</f>
        <v>0</v>
      </c>
    </row>
    <row r="4811" spans="1:4" s="4" customFormat="1" x14ac:dyDescent="0.2">
      <c r="A4811" s="20">
        <v>413000</v>
      </c>
      <c r="B4811" s="25" t="s">
        <v>207</v>
      </c>
      <c r="C4811" s="19">
        <f>SUM(C4812:C4815)</f>
        <v>127235600</v>
      </c>
      <c r="D4811" s="19">
        <f>SUM(D4812:D4815)</f>
        <v>0</v>
      </c>
    </row>
    <row r="4812" spans="1:4" s="4" customFormat="1" x14ac:dyDescent="0.2">
      <c r="A4812" s="30">
        <v>413100</v>
      </c>
      <c r="B4812" s="23" t="s">
        <v>308</v>
      </c>
      <c r="C4812" s="32">
        <v>36754100</v>
      </c>
      <c r="D4812" s="32">
        <v>0</v>
      </c>
    </row>
    <row r="4813" spans="1:4" s="4" customFormat="1" x14ac:dyDescent="0.2">
      <c r="A4813" s="22">
        <v>413400</v>
      </c>
      <c r="B4813" s="23" t="s">
        <v>98</v>
      </c>
      <c r="C4813" s="32">
        <v>76450500</v>
      </c>
      <c r="D4813" s="32">
        <v>0</v>
      </c>
    </row>
    <row r="4814" spans="1:4" s="4" customFormat="1" x14ac:dyDescent="0.2">
      <c r="A4814" s="22">
        <v>413700</v>
      </c>
      <c r="B4814" s="23" t="s">
        <v>218</v>
      </c>
      <c r="C4814" s="32">
        <v>14015200</v>
      </c>
      <c r="D4814" s="32">
        <v>0</v>
      </c>
    </row>
    <row r="4815" spans="1:4" s="4" customFormat="1" x14ac:dyDescent="0.2">
      <c r="A4815" s="30">
        <v>413800</v>
      </c>
      <c r="B4815" s="23" t="s">
        <v>309</v>
      </c>
      <c r="C4815" s="32">
        <v>15800</v>
      </c>
      <c r="D4815" s="32">
        <v>0</v>
      </c>
    </row>
    <row r="4816" spans="1:4" s="4" customFormat="1" x14ac:dyDescent="0.2">
      <c r="A4816" s="20">
        <v>620000</v>
      </c>
      <c r="B4816" s="25" t="s">
        <v>179</v>
      </c>
      <c r="C4816" s="19">
        <f t="shared" ref="C4816" si="698">C4817</f>
        <v>691856100</v>
      </c>
      <c r="D4816" s="19">
        <f t="shared" ref="D4816" si="699">D4817</f>
        <v>0</v>
      </c>
    </row>
    <row r="4817" spans="1:4" s="4" customFormat="1" x14ac:dyDescent="0.2">
      <c r="A4817" s="20">
        <v>621000</v>
      </c>
      <c r="B4817" s="25" t="s">
        <v>119</v>
      </c>
      <c r="C4817" s="19">
        <f>SUM(C4818:C4819)</f>
        <v>691856100</v>
      </c>
      <c r="D4817" s="19">
        <f>SUM(D4818:D4819)</f>
        <v>0</v>
      </c>
    </row>
    <row r="4818" spans="1:4" s="4" customFormat="1" x14ac:dyDescent="0.2">
      <c r="A4818" s="30">
        <v>621100</v>
      </c>
      <c r="B4818" s="23" t="s">
        <v>489</v>
      </c>
      <c r="C4818" s="32">
        <v>328579500</v>
      </c>
      <c r="D4818" s="32">
        <v>0</v>
      </c>
    </row>
    <row r="4819" spans="1:4" s="4" customFormat="1" x14ac:dyDescent="0.2">
      <c r="A4819" s="22">
        <v>621400</v>
      </c>
      <c r="B4819" s="23" t="s">
        <v>182</v>
      </c>
      <c r="C4819" s="32">
        <v>363276600</v>
      </c>
      <c r="D4819" s="32">
        <v>0</v>
      </c>
    </row>
    <row r="4820" spans="1:4" s="4" customFormat="1" x14ac:dyDescent="0.2">
      <c r="A4820" s="64"/>
      <c r="B4820" s="25" t="s">
        <v>278</v>
      </c>
      <c r="C4820" s="80">
        <f>C4810+C4816+0+0</f>
        <v>819091700</v>
      </c>
      <c r="D4820" s="80">
        <f>D4810+D4816+0+0</f>
        <v>0</v>
      </c>
    </row>
    <row r="4821" spans="1:4" s="4" customFormat="1" x14ac:dyDescent="0.2">
      <c r="A4821" s="17"/>
      <c r="B4821" s="18"/>
      <c r="C4821" s="24"/>
      <c r="D4821" s="24"/>
    </row>
    <row r="4822" spans="1:4" s="4" customFormat="1" x14ac:dyDescent="0.2">
      <c r="A4822" s="22" t="s">
        <v>740</v>
      </c>
      <c r="B4822" s="25"/>
      <c r="C4822" s="24"/>
      <c r="D4822" s="24"/>
    </row>
    <row r="4823" spans="1:4" s="4" customFormat="1" x14ac:dyDescent="0.2">
      <c r="A4823" s="22" t="s">
        <v>242</v>
      </c>
      <c r="B4823" s="25"/>
      <c r="C4823" s="24"/>
      <c r="D4823" s="24"/>
    </row>
    <row r="4824" spans="1:4" s="4" customFormat="1" x14ac:dyDescent="0.2">
      <c r="A4824" s="22" t="s">
        <v>339</v>
      </c>
      <c r="B4824" s="25"/>
      <c r="C4824" s="24"/>
      <c r="D4824" s="24"/>
    </row>
    <row r="4825" spans="1:4" s="4" customFormat="1" x14ac:dyDescent="0.2">
      <c r="A4825" s="22" t="s">
        <v>741</v>
      </c>
      <c r="B4825" s="25"/>
      <c r="C4825" s="24"/>
      <c r="D4825" s="24"/>
    </row>
    <row r="4826" spans="1:4" s="4" customFormat="1" x14ac:dyDescent="0.2">
      <c r="A4826" s="40"/>
      <c r="B4826" s="53"/>
      <c r="C4826" s="24"/>
      <c r="D4826" s="24"/>
    </row>
    <row r="4827" spans="1:4" s="4" customFormat="1" x14ac:dyDescent="0.2">
      <c r="A4827" s="20">
        <v>410000</v>
      </c>
      <c r="B4827" s="21" t="s">
        <v>87</v>
      </c>
      <c r="C4827" s="19">
        <f>0+C4828+0</f>
        <v>40475000</v>
      </c>
      <c r="D4827" s="19">
        <f>0+D4828+0</f>
        <v>0</v>
      </c>
    </row>
    <row r="4828" spans="1:4" s="4" customFormat="1" x14ac:dyDescent="0.2">
      <c r="A4828" s="20">
        <v>415000</v>
      </c>
      <c r="B4828" s="25" t="s">
        <v>50</v>
      </c>
      <c r="C4828" s="19">
        <f>SUM(C4829:C4829)</f>
        <v>40475000</v>
      </c>
      <c r="D4828" s="19">
        <f>SUM(D4829:D4829)</f>
        <v>0</v>
      </c>
    </row>
    <row r="4829" spans="1:4" s="4" customFormat="1" x14ac:dyDescent="0.2">
      <c r="A4829" s="30">
        <v>415200</v>
      </c>
      <c r="B4829" s="23" t="s">
        <v>66</v>
      </c>
      <c r="C4829" s="32">
        <v>40475000</v>
      </c>
      <c r="D4829" s="32">
        <v>0</v>
      </c>
    </row>
    <row r="4830" spans="1:4" s="4" customFormat="1" x14ac:dyDescent="0.2">
      <c r="A4830" s="20">
        <v>480000</v>
      </c>
      <c r="B4830" s="25" t="s">
        <v>148</v>
      </c>
      <c r="C4830" s="19">
        <f>C4831+C4833</f>
        <v>4991900</v>
      </c>
      <c r="D4830" s="19">
        <f>D4831+D4833</f>
        <v>0</v>
      </c>
    </row>
    <row r="4831" spans="1:4" s="4" customFormat="1" x14ac:dyDescent="0.2">
      <c r="A4831" s="20">
        <v>487000</v>
      </c>
      <c r="B4831" s="25" t="s">
        <v>200</v>
      </c>
      <c r="C4831" s="19">
        <f t="shared" ref="C4831" si="700">SUM(C4832)</f>
        <v>2837800</v>
      </c>
      <c r="D4831" s="19">
        <f t="shared" ref="D4831" si="701">SUM(D4832)</f>
        <v>0</v>
      </c>
    </row>
    <row r="4832" spans="1:4" s="4" customFormat="1" x14ac:dyDescent="0.2">
      <c r="A4832" s="22">
        <v>487300</v>
      </c>
      <c r="B4832" s="69" t="s">
        <v>149</v>
      </c>
      <c r="C4832" s="32">
        <v>2837800</v>
      </c>
      <c r="D4832" s="32">
        <v>0</v>
      </c>
    </row>
    <row r="4833" spans="1:4" s="29" customFormat="1" x14ac:dyDescent="0.2">
      <c r="A4833" s="20">
        <v>488000</v>
      </c>
      <c r="B4833" s="25" t="s">
        <v>103</v>
      </c>
      <c r="C4833" s="19">
        <f t="shared" ref="C4833" si="702">C4834</f>
        <v>2154100</v>
      </c>
      <c r="D4833" s="19">
        <f t="shared" ref="D4833" si="703">D4834</f>
        <v>0</v>
      </c>
    </row>
    <row r="4834" spans="1:4" s="4" customFormat="1" x14ac:dyDescent="0.2">
      <c r="A4834" s="22">
        <v>488100</v>
      </c>
      <c r="B4834" s="69" t="s">
        <v>103</v>
      </c>
      <c r="C4834" s="32">
        <v>2154100</v>
      </c>
      <c r="D4834" s="32">
        <v>0</v>
      </c>
    </row>
    <row r="4835" spans="1:4" s="4" customFormat="1" x14ac:dyDescent="0.2">
      <c r="A4835" s="20">
        <v>510000</v>
      </c>
      <c r="B4835" s="25" t="s">
        <v>152</v>
      </c>
      <c r="C4835" s="19">
        <f>C4836+0+0</f>
        <v>42602100</v>
      </c>
      <c r="D4835" s="19">
        <f>D4836+0+0</f>
        <v>0</v>
      </c>
    </row>
    <row r="4836" spans="1:4" s="4" customFormat="1" x14ac:dyDescent="0.2">
      <c r="A4836" s="20">
        <v>511000</v>
      </c>
      <c r="B4836" s="25" t="s">
        <v>153</v>
      </c>
      <c r="C4836" s="19">
        <f>SUM(C4837:C4840)</f>
        <v>42602100</v>
      </c>
      <c r="D4836" s="19">
        <f>SUM(D4837:D4840)</f>
        <v>0</v>
      </c>
    </row>
    <row r="4837" spans="1:4" s="4" customFormat="1" x14ac:dyDescent="0.2">
      <c r="A4837" s="22">
        <v>511100</v>
      </c>
      <c r="B4837" s="23" t="s">
        <v>154</v>
      </c>
      <c r="C4837" s="32">
        <v>2087300</v>
      </c>
      <c r="D4837" s="32">
        <v>0</v>
      </c>
    </row>
    <row r="4838" spans="1:4" s="4" customFormat="1" x14ac:dyDescent="0.2">
      <c r="A4838" s="22">
        <v>511200</v>
      </c>
      <c r="B4838" s="23" t="s">
        <v>155</v>
      </c>
      <c r="C4838" s="32">
        <v>8197800</v>
      </c>
      <c r="D4838" s="32">
        <v>0</v>
      </c>
    </row>
    <row r="4839" spans="1:4" s="4" customFormat="1" x14ac:dyDescent="0.2">
      <c r="A4839" s="22">
        <v>511300</v>
      </c>
      <c r="B4839" s="23" t="s">
        <v>156</v>
      </c>
      <c r="C4839" s="32">
        <v>8740300</v>
      </c>
      <c r="D4839" s="32">
        <v>0</v>
      </c>
    </row>
    <row r="4840" spans="1:4" s="4" customFormat="1" x14ac:dyDescent="0.2">
      <c r="A4840" s="22">
        <v>511700</v>
      </c>
      <c r="B4840" s="23" t="s">
        <v>159</v>
      </c>
      <c r="C4840" s="32">
        <v>23576700</v>
      </c>
      <c r="D4840" s="32">
        <v>0</v>
      </c>
    </row>
    <row r="4841" spans="1:4" s="29" customFormat="1" x14ac:dyDescent="0.2">
      <c r="A4841" s="20">
        <v>630000</v>
      </c>
      <c r="B4841" s="25" t="s">
        <v>319</v>
      </c>
      <c r="C4841" s="19">
        <f>C4842+0</f>
        <v>281300</v>
      </c>
      <c r="D4841" s="19">
        <f>D4842+0</f>
        <v>0</v>
      </c>
    </row>
    <row r="4842" spans="1:4" s="29" customFormat="1" x14ac:dyDescent="0.2">
      <c r="A4842" s="20">
        <v>631000</v>
      </c>
      <c r="B4842" s="25" t="s">
        <v>125</v>
      </c>
      <c r="C4842" s="19">
        <f>0+0+C4843</f>
        <v>281300</v>
      </c>
      <c r="D4842" s="19">
        <f>0+0+D4843</f>
        <v>0</v>
      </c>
    </row>
    <row r="4843" spans="1:4" s="4" customFormat="1" x14ac:dyDescent="0.2">
      <c r="A4843" s="30">
        <v>631100</v>
      </c>
      <c r="B4843" s="23" t="s">
        <v>193</v>
      </c>
      <c r="C4843" s="32">
        <v>281300</v>
      </c>
      <c r="D4843" s="32">
        <v>0</v>
      </c>
    </row>
    <row r="4844" spans="1:4" s="4" customFormat="1" x14ac:dyDescent="0.2">
      <c r="A4844" s="64"/>
      <c r="B4844" s="25" t="s">
        <v>490</v>
      </c>
      <c r="C4844" s="19">
        <f>C4827+C4830+C4835+0+C4841</f>
        <v>88350300</v>
      </c>
      <c r="D4844" s="19">
        <f>D4827+D4830+D4835+0+D4841</f>
        <v>0</v>
      </c>
    </row>
    <row r="4845" spans="1:4" s="4" customFormat="1" x14ac:dyDescent="0.2">
      <c r="A4845" s="63"/>
      <c r="B4845" s="57" t="s">
        <v>230</v>
      </c>
      <c r="C4845" s="61">
        <f>C4777+C4803+C4820+C4844</f>
        <v>1285275800</v>
      </c>
      <c r="D4845" s="61">
        <f>D4777+D4803+D4820+D4844</f>
        <v>147400000</v>
      </c>
    </row>
    <row r="4846" spans="1:4" s="4" customFormat="1" ht="20.25" customHeight="1" x14ac:dyDescent="0.2">
      <c r="A4846" s="40"/>
      <c r="B4846" s="18"/>
      <c r="C4846" s="41"/>
      <c r="D4846" s="41"/>
    </row>
  </sheetData>
  <mergeCells count="1">
    <mergeCell ref="A1581:D1581"/>
  </mergeCells>
  <printOptions horizontalCentered="1" gridLines="1"/>
  <pageMargins left="0" right="0" top="0" bottom="0" header="0" footer="0"/>
  <pageSetup paperSize="9" scale="45" firstPageNumber="11" orientation="portrait" useFirstPageNumber="1" r:id="rId1"/>
  <headerFooter>
    <oddFooter>&amp;C&amp;P</oddFooter>
  </headerFooter>
  <rowBreaks count="103" manualBreakCount="103">
    <brk id="53" max="16383" man="1"/>
    <brk id="100" max="16383" man="1"/>
    <brk id="143" max="16383" man="1"/>
    <brk id="175" max="5" man="1"/>
    <brk id="205" max="16383" man="1"/>
    <brk id="248" max="5" man="1"/>
    <brk id="315" max="5" man="1"/>
    <brk id="374" max="16383" man="1"/>
    <brk id="405" max="16383" man="1"/>
    <brk id="460" max="16383" man="1"/>
    <brk id="523" max="5" man="1"/>
    <brk id="585" max="16383" man="1"/>
    <brk id="622" max="16383" man="1"/>
    <brk id="664" max="16383" man="1"/>
    <brk id="701" max="16383" man="1"/>
    <brk id="737" max="16383" man="1"/>
    <brk id="772" max="16383" man="1"/>
    <brk id="831" max="16383" man="1"/>
    <brk id="866" max="5" man="1"/>
    <brk id="900" max="5" man="1"/>
    <brk id="952" max="16383" man="1"/>
    <brk id="1011" max="16383" man="1"/>
    <brk id="1076" max="16383" man="1"/>
    <brk id="1115" max="16383" man="1"/>
    <brk id="1146" max="16383" man="1"/>
    <brk id="1202" max="5" man="1"/>
    <brk id="1259" max="16383" man="1"/>
    <brk id="1321" max="5" man="1"/>
    <brk id="1374" max="16383" man="1"/>
    <brk id="1415" max="16383" man="1"/>
    <brk id="1453" max="16383" man="1"/>
    <brk id="1486" max="16383" man="1"/>
    <brk id="1549" max="16383" man="1"/>
    <brk id="1613" max="16383" man="1"/>
    <brk id="1649" max="16383" man="1"/>
    <brk id="1683" max="16383" man="1"/>
    <brk id="1746" max="16383" man="1"/>
    <brk id="1811" max="5" man="1"/>
    <brk id="1864" max="16383" man="1"/>
    <brk id="1901" max="16383" man="1"/>
    <brk id="1933" max="16383" man="1"/>
    <brk id="1971" max="16383" man="1"/>
    <brk id="2032" max="16383" man="1"/>
    <brk id="2076" max="16383" man="1"/>
    <brk id="2123" max="16383" man="1"/>
    <brk id="2169" max="16383" man="1"/>
    <brk id="2209" max="16383" man="1"/>
    <brk id="2250" max="16383" man="1"/>
    <brk id="2292" max="16383" man="1"/>
    <brk id="2325" max="5" man="1"/>
    <brk id="2354" max="16383" man="1"/>
    <brk id="2422" max="5" man="1"/>
    <brk id="2453" max="16383" man="1"/>
    <brk id="2513" max="16383" man="1"/>
    <brk id="2553" max="16383" man="1"/>
    <brk id="2592" max="16383" man="1"/>
    <brk id="2656" max="16383" man="1"/>
    <brk id="2721" max="16383" man="1"/>
    <brk id="2785" max="5" man="1"/>
    <brk id="2818" max="16383" man="1"/>
    <brk id="2884" max="5" man="1"/>
    <brk id="2948" max="16383" man="1"/>
    <brk id="3019" max="16383" man="1"/>
    <brk id="3092" max="16383" man="1"/>
    <brk id="3126" max="16383" man="1"/>
    <brk id="3191" max="16383" man="1"/>
    <brk id="3256" max="5" man="1"/>
    <brk id="3317" max="16383" man="1"/>
    <brk id="3380" max="5" man="1"/>
    <brk id="3431" max="5" man="1"/>
    <brk id="3508" max="5" man="1"/>
    <brk id="3569" max="5" man="1"/>
    <brk id="3603" max="5" man="1"/>
    <brk id="3624" max="16383" man="1"/>
    <brk id="3654" max="5" man="1"/>
    <brk id="3698" max="5" man="1"/>
    <brk id="3732" max="5" man="1"/>
    <brk id="3760" max="5" man="1"/>
    <brk id="3798" max="16383" man="1"/>
    <brk id="3831" max="16383" man="1"/>
    <brk id="3877" max="16383" man="1"/>
    <brk id="3915" max="16383" man="1"/>
    <brk id="3963" max="5" man="1"/>
    <brk id="3999" max="5" man="1"/>
    <brk id="4063" max="16383" man="1"/>
    <brk id="4106" max="16383" man="1"/>
    <brk id="4145" max="16383" man="1"/>
    <brk id="4188" max="5" man="1"/>
    <brk id="4233" max="16383" man="1"/>
    <brk id="4278" max="5" man="1"/>
    <brk id="4315" max="16383" man="1"/>
    <brk id="4368" max="5" man="1"/>
    <brk id="4412" max="16383" man="1"/>
    <brk id="4446" max="5" man="1"/>
    <brk id="4504" max="5" man="1"/>
    <brk id="4522" max="16383" man="1"/>
    <brk id="4565" max="16383" man="1"/>
    <brk id="4609" max="16383" man="1"/>
    <brk id="4650" max="5" man="1"/>
    <brk id="4704" max="16383" man="1"/>
    <brk id="4736" max="5" man="1"/>
    <brk id="4778" max="5" man="1"/>
    <brk id="480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9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J16" sqref="J16"/>
    </sheetView>
  </sheetViews>
  <sheetFormatPr defaultColWidth="9.140625" defaultRowHeight="20.25" x14ac:dyDescent="0.2"/>
  <cols>
    <col min="1" max="1" width="14" style="22" customWidth="1"/>
    <col min="2" max="2" width="108.85546875" style="47" customWidth="1"/>
    <col min="3" max="3" width="31" style="3" customWidth="1"/>
    <col min="4" max="4" width="10" style="10" bestFit="1" customWidth="1"/>
    <col min="5" max="16384" width="9.140625" style="10"/>
  </cols>
  <sheetData>
    <row r="1" spans="1:3" s="4" customFormat="1" x14ac:dyDescent="0.2">
      <c r="A1" s="5"/>
      <c r="B1" s="6"/>
      <c r="C1" s="7"/>
    </row>
    <row r="2" spans="1:3" ht="110.25" customHeight="1" x14ac:dyDescent="0.2">
      <c r="A2" s="8" t="s">
        <v>44</v>
      </c>
      <c r="B2" s="8" t="s">
        <v>47</v>
      </c>
      <c r="C2" s="9" t="s">
        <v>58</v>
      </c>
    </row>
    <row r="3" spans="1:3" s="13" customFormat="1" ht="18" customHeight="1" x14ac:dyDescent="0.2">
      <c r="A3" s="11">
        <v>1</v>
      </c>
      <c r="B3" s="12">
        <v>2</v>
      </c>
      <c r="C3" s="11">
        <v>3</v>
      </c>
    </row>
    <row r="4" spans="1:3" x14ac:dyDescent="0.2">
      <c r="A4" s="14"/>
      <c r="B4" s="15"/>
      <c r="C4" s="16"/>
    </row>
    <row r="5" spans="1:3" x14ac:dyDescent="0.2">
      <c r="A5" s="46"/>
      <c r="C5" s="48"/>
    </row>
    <row r="6" spans="1:3" ht="37.5" customHeight="1" x14ac:dyDescent="0.2">
      <c r="A6" s="166" t="s">
        <v>743</v>
      </c>
      <c r="B6" s="166"/>
      <c r="C6" s="10"/>
    </row>
    <row r="7" spans="1:3" x14ac:dyDescent="0.2">
      <c r="A7" s="50"/>
      <c r="B7" s="51" t="s">
        <v>2</v>
      </c>
      <c r="C7" s="48"/>
    </row>
    <row r="8" spans="1:3" s="4" customFormat="1" x14ac:dyDescent="0.2">
      <c r="A8" s="40"/>
      <c r="B8" s="18"/>
      <c r="C8" s="41"/>
    </row>
    <row r="9" spans="1:3" s="4" customFormat="1" x14ac:dyDescent="0.2">
      <c r="A9" s="17"/>
      <c r="B9" s="18"/>
      <c r="C9" s="24"/>
    </row>
    <row r="10" spans="1:3" s="4" customFormat="1" x14ac:dyDescent="0.2">
      <c r="A10" s="22" t="s">
        <v>548</v>
      </c>
      <c r="B10" s="25"/>
      <c r="C10" s="24"/>
    </row>
    <row r="11" spans="1:3" s="4" customFormat="1" x14ac:dyDescent="0.2">
      <c r="A11" s="22" t="s">
        <v>237</v>
      </c>
      <c r="B11" s="25"/>
      <c r="C11" s="24"/>
    </row>
    <row r="12" spans="1:3" s="4" customFormat="1" x14ac:dyDescent="0.2">
      <c r="A12" s="22" t="s">
        <v>334</v>
      </c>
      <c r="B12" s="25"/>
      <c r="C12" s="24"/>
    </row>
    <row r="13" spans="1:3" s="4" customFormat="1" x14ac:dyDescent="0.2">
      <c r="A13" s="22" t="s">
        <v>549</v>
      </c>
      <c r="B13" s="25"/>
      <c r="C13" s="24"/>
    </row>
    <row r="14" spans="1:3" s="4" customFormat="1" x14ac:dyDescent="0.2">
      <c r="A14" s="22"/>
      <c r="B14" s="53"/>
      <c r="C14" s="41"/>
    </row>
    <row r="15" spans="1:3" s="31" customFormat="1" ht="18.75" customHeight="1" x14ac:dyDescent="0.2">
      <c r="A15" s="151">
        <v>720000</v>
      </c>
      <c r="B15" s="115" t="s">
        <v>81</v>
      </c>
      <c r="C15" s="41">
        <f t="shared" ref="C15:C16" si="0">C16</f>
        <v>38000</v>
      </c>
    </row>
    <row r="16" spans="1:3" s="4" customFormat="1" x14ac:dyDescent="0.2">
      <c r="A16" s="20">
        <v>729000</v>
      </c>
      <c r="B16" s="123" t="s">
        <v>77</v>
      </c>
      <c r="C16" s="19">
        <f t="shared" si="0"/>
        <v>38000</v>
      </c>
    </row>
    <row r="17" spans="1:3" s="4" customFormat="1" x14ac:dyDescent="0.2">
      <c r="A17" s="22">
        <v>729100</v>
      </c>
      <c r="B17" s="121" t="s">
        <v>77</v>
      </c>
      <c r="C17" s="24">
        <v>38000</v>
      </c>
    </row>
    <row r="18" spans="1:3" s="31" customFormat="1" ht="40.5" x14ac:dyDescent="0.2">
      <c r="A18" s="151" t="s">
        <v>1</v>
      </c>
      <c r="B18" s="115" t="s">
        <v>744</v>
      </c>
      <c r="C18" s="41">
        <v>0</v>
      </c>
    </row>
    <row r="19" spans="1:3" s="4" customFormat="1" x14ac:dyDescent="0.2">
      <c r="A19" s="63"/>
      <c r="B19" s="57" t="s">
        <v>742</v>
      </c>
      <c r="C19" s="61">
        <f>C15+C18</f>
        <v>38000</v>
      </c>
    </row>
    <row r="20" spans="1:3" s="4" customFormat="1" x14ac:dyDescent="0.2">
      <c r="A20" s="40"/>
      <c r="B20" s="18"/>
      <c r="C20" s="41"/>
    </row>
    <row r="21" spans="1:3" s="4" customFormat="1" x14ac:dyDescent="0.2">
      <c r="A21" s="17"/>
      <c r="B21" s="18"/>
      <c r="C21" s="24"/>
    </row>
    <row r="22" spans="1:3" s="4" customFormat="1" x14ac:dyDescent="0.2">
      <c r="A22" s="22" t="s">
        <v>552</v>
      </c>
      <c r="B22" s="25"/>
      <c r="C22" s="24"/>
    </row>
    <row r="23" spans="1:3" s="4" customFormat="1" x14ac:dyDescent="0.2">
      <c r="A23" s="22" t="s">
        <v>237</v>
      </c>
      <c r="B23" s="25"/>
      <c r="C23" s="24"/>
    </row>
    <row r="24" spans="1:3" s="4" customFormat="1" x14ac:dyDescent="0.2">
      <c r="A24" s="22" t="s">
        <v>337</v>
      </c>
      <c r="B24" s="25"/>
      <c r="C24" s="24"/>
    </row>
    <row r="25" spans="1:3" s="4" customFormat="1" x14ac:dyDescent="0.2">
      <c r="A25" s="22" t="s">
        <v>525</v>
      </c>
      <c r="B25" s="25"/>
      <c r="C25" s="24"/>
    </row>
    <row r="26" spans="1:3" s="4" customFormat="1" x14ac:dyDescent="0.2">
      <c r="A26" s="22"/>
      <c r="B26" s="53"/>
      <c r="C26" s="41"/>
    </row>
    <row r="27" spans="1:3" s="31" customFormat="1" ht="18.75" customHeight="1" x14ac:dyDescent="0.2">
      <c r="A27" s="151">
        <v>720000</v>
      </c>
      <c r="B27" s="115" t="s">
        <v>81</v>
      </c>
      <c r="C27" s="41">
        <f t="shared" ref="C27" si="1">+C28</f>
        <v>250000</v>
      </c>
    </row>
    <row r="28" spans="1:3" s="4" customFormat="1" x14ac:dyDescent="0.2">
      <c r="A28" s="20">
        <v>722000</v>
      </c>
      <c r="B28" s="21" t="s">
        <v>747</v>
      </c>
      <c r="C28" s="19">
        <f>+C29</f>
        <v>250000</v>
      </c>
    </row>
    <row r="29" spans="1:3" s="4" customFormat="1" x14ac:dyDescent="0.2">
      <c r="A29" s="22">
        <v>722500</v>
      </c>
      <c r="B29" s="121" t="s">
        <v>86</v>
      </c>
      <c r="C29" s="24">
        <v>250000</v>
      </c>
    </row>
    <row r="30" spans="1:3" s="31" customFormat="1" ht="40.5" x14ac:dyDescent="0.2">
      <c r="A30" s="151" t="s">
        <v>1</v>
      </c>
      <c r="B30" s="115" t="s">
        <v>744</v>
      </c>
      <c r="C30" s="41">
        <v>73200</v>
      </c>
    </row>
    <row r="31" spans="1:3" s="4" customFormat="1" x14ac:dyDescent="0.2">
      <c r="A31" s="63"/>
      <c r="B31" s="57" t="s">
        <v>742</v>
      </c>
      <c r="C31" s="61">
        <f>+C27+C30</f>
        <v>323200</v>
      </c>
    </row>
    <row r="32" spans="1:3" s="4" customFormat="1" x14ac:dyDescent="0.2">
      <c r="A32" s="40"/>
      <c r="B32" s="18"/>
      <c r="C32" s="41"/>
    </row>
    <row r="33" spans="1:4" s="4" customFormat="1" x14ac:dyDescent="0.2">
      <c r="A33" s="17"/>
      <c r="B33" s="18"/>
      <c r="C33" s="24"/>
    </row>
    <row r="34" spans="1:4" s="4" customFormat="1" x14ac:dyDescent="0.2">
      <c r="A34" s="22" t="s">
        <v>553</v>
      </c>
      <c r="B34" s="25"/>
      <c r="C34" s="24"/>
    </row>
    <row r="35" spans="1:4" s="4" customFormat="1" x14ac:dyDescent="0.2">
      <c r="A35" s="22" t="s">
        <v>237</v>
      </c>
      <c r="B35" s="25"/>
      <c r="C35" s="24"/>
    </row>
    <row r="36" spans="1:4" s="4" customFormat="1" x14ac:dyDescent="0.2">
      <c r="A36" s="22" t="s">
        <v>338</v>
      </c>
      <c r="B36" s="25"/>
      <c r="C36" s="24"/>
    </row>
    <row r="37" spans="1:4" s="4" customFormat="1" x14ac:dyDescent="0.2">
      <c r="A37" s="22" t="s">
        <v>525</v>
      </c>
      <c r="B37" s="25"/>
      <c r="C37" s="24"/>
    </row>
    <row r="38" spans="1:4" s="4" customFormat="1" x14ac:dyDescent="0.2">
      <c r="A38" s="22"/>
      <c r="B38" s="53"/>
      <c r="C38" s="41"/>
    </row>
    <row r="39" spans="1:4" s="31" customFormat="1" ht="18.75" customHeight="1" x14ac:dyDescent="0.2">
      <c r="A39" s="151">
        <v>720000</v>
      </c>
      <c r="B39" s="115" t="s">
        <v>81</v>
      </c>
      <c r="C39" s="41">
        <f t="shared" ref="C39" si="2">+C40</f>
        <v>4290000</v>
      </c>
    </row>
    <row r="40" spans="1:4" s="4" customFormat="1" x14ac:dyDescent="0.2">
      <c r="A40" s="20">
        <v>722000</v>
      </c>
      <c r="B40" s="21" t="s">
        <v>747</v>
      </c>
      <c r="C40" s="19">
        <f>+C41</f>
        <v>4290000</v>
      </c>
    </row>
    <row r="41" spans="1:4" s="4" customFormat="1" x14ac:dyDescent="0.2">
      <c r="A41" s="22">
        <v>722400</v>
      </c>
      <c r="B41" s="121" t="s">
        <v>745</v>
      </c>
      <c r="C41" s="24">
        <v>4290000</v>
      </c>
    </row>
    <row r="42" spans="1:4" s="31" customFormat="1" ht="40.5" x14ac:dyDescent="0.2">
      <c r="A42" s="151" t="s">
        <v>1</v>
      </c>
      <c r="B42" s="115" t="s">
        <v>744</v>
      </c>
      <c r="C42" s="41">
        <v>2890500</v>
      </c>
    </row>
    <row r="43" spans="1:4" s="4" customFormat="1" x14ac:dyDescent="0.2">
      <c r="A43" s="63"/>
      <c r="B43" s="57" t="s">
        <v>742</v>
      </c>
      <c r="C43" s="61">
        <f t="shared" ref="C43" si="3">+C39+C42</f>
        <v>7180500</v>
      </c>
      <c r="D43" s="3"/>
    </row>
    <row r="44" spans="1:4" s="4" customFormat="1" x14ac:dyDescent="0.2">
      <c r="A44" s="40"/>
      <c r="B44" s="18"/>
      <c r="C44" s="41"/>
    </row>
    <row r="45" spans="1:4" s="4" customFormat="1" x14ac:dyDescent="0.2">
      <c r="A45" s="40"/>
      <c r="B45" s="18"/>
      <c r="C45" s="41"/>
    </row>
    <row r="46" spans="1:4" s="4" customFormat="1" x14ac:dyDescent="0.2">
      <c r="A46" s="22" t="s">
        <v>561</v>
      </c>
      <c r="B46" s="25"/>
      <c r="C46" s="24"/>
    </row>
    <row r="47" spans="1:4" s="4" customFormat="1" x14ac:dyDescent="0.2">
      <c r="A47" s="22" t="s">
        <v>240</v>
      </c>
      <c r="B47" s="25"/>
      <c r="C47" s="24"/>
    </row>
    <row r="48" spans="1:4" s="4" customFormat="1" x14ac:dyDescent="0.2">
      <c r="A48" s="22" t="s">
        <v>351</v>
      </c>
      <c r="B48" s="25"/>
      <c r="C48" s="24"/>
    </row>
    <row r="49" spans="1:3" s="4" customFormat="1" x14ac:dyDescent="0.2">
      <c r="A49" s="22" t="s">
        <v>562</v>
      </c>
      <c r="B49" s="25"/>
      <c r="C49" s="24"/>
    </row>
    <row r="50" spans="1:3" s="4" customFormat="1" x14ac:dyDescent="0.2">
      <c r="A50" s="22"/>
      <c r="B50" s="53"/>
      <c r="C50" s="41"/>
    </row>
    <row r="51" spans="1:3" s="31" customFormat="1" ht="18.75" customHeight="1" x14ac:dyDescent="0.2">
      <c r="A51" s="151">
        <v>720000</v>
      </c>
      <c r="B51" s="115" t="s">
        <v>81</v>
      </c>
      <c r="C51" s="41">
        <f t="shared" ref="C51:C52" si="4">+C52</f>
        <v>450000</v>
      </c>
    </row>
    <row r="52" spans="1:3" s="4" customFormat="1" x14ac:dyDescent="0.2">
      <c r="A52" s="20">
        <v>722000</v>
      </c>
      <c r="B52" s="21" t="s">
        <v>747</v>
      </c>
      <c r="C52" s="19">
        <f t="shared" si="4"/>
        <v>450000</v>
      </c>
    </row>
    <row r="53" spans="1:3" s="4" customFormat="1" x14ac:dyDescent="0.2">
      <c r="A53" s="22">
        <v>722500</v>
      </c>
      <c r="B53" s="121" t="s">
        <v>86</v>
      </c>
      <c r="C53" s="24">
        <v>450000</v>
      </c>
    </row>
    <row r="54" spans="1:3" s="31" customFormat="1" x14ac:dyDescent="0.2">
      <c r="A54" s="151">
        <v>810000</v>
      </c>
      <c r="B54" s="18" t="s">
        <v>748</v>
      </c>
      <c r="C54" s="41">
        <f t="shared" ref="C54" si="5">+C55+C58</f>
        <v>100000</v>
      </c>
    </row>
    <row r="55" spans="1:3" s="4" customFormat="1" x14ac:dyDescent="0.2">
      <c r="A55" s="20">
        <v>811000</v>
      </c>
      <c r="B55" s="25" t="s">
        <v>136</v>
      </c>
      <c r="C55" s="19">
        <f t="shared" ref="C55" si="6">+C57+C56</f>
        <v>100000</v>
      </c>
    </row>
    <row r="56" spans="1:3" s="4" customFormat="1" x14ac:dyDescent="0.2">
      <c r="A56" s="30">
        <v>811100</v>
      </c>
      <c r="B56" s="23" t="s">
        <v>137</v>
      </c>
      <c r="C56" s="24"/>
    </row>
    <row r="57" spans="1:3" s="4" customFormat="1" x14ac:dyDescent="0.2">
      <c r="A57" s="22">
        <v>811200</v>
      </c>
      <c r="B57" s="23" t="s">
        <v>138</v>
      </c>
      <c r="C57" s="24">
        <v>100000</v>
      </c>
    </row>
    <row r="58" spans="1:3" s="29" customFormat="1" x14ac:dyDescent="0.2">
      <c r="A58" s="20">
        <v>813000</v>
      </c>
      <c r="B58" s="25" t="s">
        <v>749</v>
      </c>
      <c r="C58" s="19">
        <f t="shared" ref="C58" si="7">C59</f>
        <v>0</v>
      </c>
    </row>
    <row r="59" spans="1:3" s="4" customFormat="1" x14ac:dyDescent="0.2">
      <c r="A59" s="30">
        <v>813100</v>
      </c>
      <c r="B59" s="23" t="s">
        <v>213</v>
      </c>
      <c r="C59" s="24"/>
    </row>
    <row r="60" spans="1:3" s="31" customFormat="1" x14ac:dyDescent="0.2">
      <c r="A60" s="17">
        <v>930000</v>
      </c>
      <c r="B60" s="18" t="s">
        <v>750</v>
      </c>
      <c r="C60" s="41">
        <f t="shared" ref="C60:C61" si="8">C61</f>
        <v>5000</v>
      </c>
    </row>
    <row r="61" spans="1:3" s="4" customFormat="1" x14ac:dyDescent="0.2">
      <c r="A61" s="152">
        <v>931000</v>
      </c>
      <c r="B61" s="123" t="s">
        <v>751</v>
      </c>
      <c r="C61" s="19">
        <f t="shared" si="8"/>
        <v>5000</v>
      </c>
    </row>
    <row r="62" spans="1:3" s="4" customFormat="1" x14ac:dyDescent="0.2">
      <c r="A62" s="30">
        <v>931100</v>
      </c>
      <c r="B62" s="23" t="s">
        <v>186</v>
      </c>
      <c r="C62" s="24">
        <v>5000</v>
      </c>
    </row>
    <row r="63" spans="1:3" s="4" customFormat="1" ht="40.5" x14ac:dyDescent="0.2">
      <c r="A63" s="151" t="s">
        <v>1</v>
      </c>
      <c r="B63" s="115" t="s">
        <v>744</v>
      </c>
      <c r="C63" s="41">
        <v>791300</v>
      </c>
    </row>
    <row r="64" spans="1:3" s="4" customFormat="1" x14ac:dyDescent="0.2">
      <c r="A64" s="63"/>
      <c r="B64" s="57" t="s">
        <v>742</v>
      </c>
      <c r="C64" s="61">
        <f t="shared" ref="C64" si="9">+C51+C54+C63+C60</f>
        <v>1346300</v>
      </c>
    </row>
    <row r="65" spans="1:3" s="4" customFormat="1" x14ac:dyDescent="0.2">
      <c r="A65" s="40"/>
      <c r="B65" s="72"/>
      <c r="C65" s="41"/>
    </row>
    <row r="66" spans="1:3" s="4" customFormat="1" x14ac:dyDescent="0.2">
      <c r="A66" s="17"/>
      <c r="B66" s="18"/>
      <c r="C66" s="24"/>
    </row>
    <row r="67" spans="1:3" s="4" customFormat="1" x14ac:dyDescent="0.2">
      <c r="A67" s="22" t="s">
        <v>571</v>
      </c>
      <c r="B67" s="25"/>
      <c r="C67" s="24"/>
    </row>
    <row r="68" spans="1:3" s="4" customFormat="1" x14ac:dyDescent="0.2">
      <c r="A68" s="22" t="s">
        <v>241</v>
      </c>
      <c r="B68" s="25"/>
      <c r="C68" s="24"/>
    </row>
    <row r="69" spans="1:3" s="4" customFormat="1" x14ac:dyDescent="0.2">
      <c r="A69" s="22" t="s">
        <v>330</v>
      </c>
      <c r="B69" s="25"/>
      <c r="C69" s="24"/>
    </row>
    <row r="70" spans="1:3" s="4" customFormat="1" x14ac:dyDescent="0.2">
      <c r="A70" s="22" t="s">
        <v>572</v>
      </c>
      <c r="B70" s="25"/>
      <c r="C70" s="24"/>
    </row>
    <row r="71" spans="1:3" s="4" customFormat="1" x14ac:dyDescent="0.2">
      <c r="A71" s="22"/>
      <c r="B71" s="53"/>
      <c r="C71" s="41"/>
    </row>
    <row r="72" spans="1:3" s="31" customFormat="1" ht="18.75" customHeight="1" x14ac:dyDescent="0.2">
      <c r="A72" s="151">
        <v>720000</v>
      </c>
      <c r="B72" s="115" t="s">
        <v>81</v>
      </c>
      <c r="C72" s="41">
        <f t="shared" ref="C72" si="10">+C73+C75</f>
        <v>965000</v>
      </c>
    </row>
    <row r="73" spans="1:3" s="4" customFormat="1" ht="18.75" customHeight="1" x14ac:dyDescent="0.2">
      <c r="A73" s="126">
        <v>721000</v>
      </c>
      <c r="B73" s="115" t="s">
        <v>75</v>
      </c>
      <c r="C73" s="19">
        <f t="shared" ref="C73" si="11">+C74</f>
        <v>460000</v>
      </c>
    </row>
    <row r="74" spans="1:3" s="4" customFormat="1" ht="18.75" customHeight="1" x14ac:dyDescent="0.2">
      <c r="A74" s="118">
        <v>721200</v>
      </c>
      <c r="B74" s="121" t="s">
        <v>82</v>
      </c>
      <c r="C74" s="24">
        <v>460000</v>
      </c>
    </row>
    <row r="75" spans="1:3" s="4" customFormat="1" x14ac:dyDescent="0.2">
      <c r="A75" s="20">
        <v>722000</v>
      </c>
      <c r="B75" s="21" t="s">
        <v>747</v>
      </c>
      <c r="C75" s="19">
        <f t="shared" ref="C75" si="12">+C76</f>
        <v>505000</v>
      </c>
    </row>
    <row r="76" spans="1:3" s="4" customFormat="1" x14ac:dyDescent="0.2">
      <c r="A76" s="22">
        <v>722500</v>
      </c>
      <c r="B76" s="121" t="s">
        <v>86</v>
      </c>
      <c r="C76" s="24">
        <v>505000</v>
      </c>
    </row>
    <row r="77" spans="1:3" s="31" customFormat="1" ht="40.5" x14ac:dyDescent="0.2">
      <c r="A77" s="151" t="s">
        <v>1</v>
      </c>
      <c r="B77" s="115" t="s">
        <v>744</v>
      </c>
      <c r="C77" s="41">
        <v>650000</v>
      </c>
    </row>
    <row r="78" spans="1:3" s="4" customFormat="1" x14ac:dyDescent="0.2">
      <c r="A78" s="11"/>
      <c r="B78" s="57" t="s">
        <v>742</v>
      </c>
      <c r="C78" s="61">
        <f t="shared" ref="C78" si="13">+C72+C77</f>
        <v>1615000</v>
      </c>
    </row>
    <row r="79" spans="1:3" s="4" customFormat="1" x14ac:dyDescent="0.2">
      <c r="A79" s="14"/>
      <c r="B79" s="18"/>
      <c r="C79" s="41"/>
    </row>
    <row r="80" spans="1:3" s="4" customFormat="1" x14ac:dyDescent="0.2">
      <c r="A80" s="17"/>
      <c r="B80" s="18"/>
      <c r="C80" s="24"/>
    </row>
    <row r="81" spans="1:3" s="4" customFormat="1" x14ac:dyDescent="0.2">
      <c r="A81" s="22" t="s">
        <v>579</v>
      </c>
      <c r="B81" s="25"/>
      <c r="C81" s="24"/>
    </row>
    <row r="82" spans="1:3" s="4" customFormat="1" x14ac:dyDescent="0.2">
      <c r="A82" s="22" t="s">
        <v>241</v>
      </c>
      <c r="B82" s="25"/>
      <c r="C82" s="24"/>
    </row>
    <row r="83" spans="1:3" s="4" customFormat="1" x14ac:dyDescent="0.2">
      <c r="A83" s="22" t="s">
        <v>335</v>
      </c>
      <c r="B83" s="25"/>
      <c r="C83" s="24"/>
    </row>
    <row r="84" spans="1:3" s="4" customFormat="1" x14ac:dyDescent="0.2">
      <c r="A84" s="22" t="s">
        <v>525</v>
      </c>
      <c r="B84" s="25"/>
      <c r="C84" s="24"/>
    </row>
    <row r="85" spans="1:3" s="4" customFormat="1" x14ac:dyDescent="0.2">
      <c r="A85" s="22"/>
      <c r="B85" s="53"/>
      <c r="C85" s="41"/>
    </row>
    <row r="86" spans="1:3" s="31" customFormat="1" ht="18.75" customHeight="1" x14ac:dyDescent="0.2">
      <c r="A86" s="151">
        <v>720000</v>
      </c>
      <c r="B86" s="115" t="s">
        <v>81</v>
      </c>
      <c r="C86" s="41">
        <f t="shared" ref="C86" si="14">+C87</f>
        <v>75000</v>
      </c>
    </row>
    <row r="87" spans="1:3" s="4" customFormat="1" x14ac:dyDescent="0.2">
      <c r="A87" s="20">
        <v>722000</v>
      </c>
      <c r="B87" s="21" t="s">
        <v>747</v>
      </c>
      <c r="C87" s="19">
        <f>+C88</f>
        <v>75000</v>
      </c>
    </row>
    <row r="88" spans="1:3" s="4" customFormat="1" x14ac:dyDescent="0.2">
      <c r="A88" s="22">
        <v>722500</v>
      </c>
      <c r="B88" s="121" t="s">
        <v>86</v>
      </c>
      <c r="C88" s="24">
        <v>75000</v>
      </c>
    </row>
    <row r="89" spans="1:3" s="31" customFormat="1" ht="40.5" x14ac:dyDescent="0.2">
      <c r="A89" s="151" t="s">
        <v>1</v>
      </c>
      <c r="B89" s="115" t="s">
        <v>744</v>
      </c>
      <c r="C89" s="41">
        <v>49900</v>
      </c>
    </row>
    <row r="90" spans="1:3" s="4" customFormat="1" x14ac:dyDescent="0.2">
      <c r="A90" s="63"/>
      <c r="B90" s="57" t="s">
        <v>742</v>
      </c>
      <c r="C90" s="61">
        <f t="shared" ref="C90" si="15">+C86+C89</f>
        <v>124900</v>
      </c>
    </row>
    <row r="91" spans="1:3" s="4" customFormat="1" x14ac:dyDescent="0.2">
      <c r="A91" s="40"/>
      <c r="B91" s="73"/>
      <c r="C91" s="41"/>
    </row>
    <row r="92" spans="1:3" s="4" customFormat="1" x14ac:dyDescent="0.2">
      <c r="A92" s="17"/>
      <c r="B92" s="18"/>
      <c r="C92" s="24"/>
    </row>
    <row r="93" spans="1:3" s="4" customFormat="1" x14ac:dyDescent="0.2">
      <c r="A93" s="22" t="s">
        <v>583</v>
      </c>
      <c r="B93" s="25"/>
      <c r="C93" s="24"/>
    </row>
    <row r="94" spans="1:3" s="4" customFormat="1" x14ac:dyDescent="0.2">
      <c r="A94" s="22" t="s">
        <v>241</v>
      </c>
      <c r="B94" s="25"/>
      <c r="C94" s="24"/>
    </row>
    <row r="95" spans="1:3" s="4" customFormat="1" x14ac:dyDescent="0.2">
      <c r="A95" s="22" t="s">
        <v>362</v>
      </c>
      <c r="B95" s="25"/>
      <c r="C95" s="24"/>
    </row>
    <row r="96" spans="1:3" s="4" customFormat="1" x14ac:dyDescent="0.2">
      <c r="A96" s="22" t="s">
        <v>584</v>
      </c>
      <c r="B96" s="25"/>
      <c r="C96" s="24"/>
    </row>
    <row r="97" spans="1:3" s="4" customFormat="1" x14ac:dyDescent="0.2">
      <c r="A97" s="22"/>
      <c r="B97" s="53"/>
      <c r="C97" s="41"/>
    </row>
    <row r="98" spans="1:3" s="31" customFormat="1" ht="18.75" customHeight="1" x14ac:dyDescent="0.2">
      <c r="A98" s="151">
        <v>720000</v>
      </c>
      <c r="B98" s="115" t="s">
        <v>81</v>
      </c>
      <c r="C98" s="41">
        <f t="shared" ref="C98:C99" si="16">+C99</f>
        <v>1049500</v>
      </c>
    </row>
    <row r="99" spans="1:3" s="4" customFormat="1" x14ac:dyDescent="0.2">
      <c r="A99" s="20">
        <v>722000</v>
      </c>
      <c r="B99" s="21" t="s">
        <v>747</v>
      </c>
      <c r="C99" s="19">
        <f t="shared" si="16"/>
        <v>1049500</v>
      </c>
    </row>
    <row r="100" spans="1:3" s="4" customFormat="1" x14ac:dyDescent="0.2">
      <c r="A100" s="22">
        <v>722500</v>
      </c>
      <c r="B100" s="121" t="s">
        <v>86</v>
      </c>
      <c r="C100" s="24">
        <v>1049500</v>
      </c>
    </row>
    <row r="101" spans="1:3" s="31" customFormat="1" ht="40.5" x14ac:dyDescent="0.2">
      <c r="A101" s="151" t="s">
        <v>1</v>
      </c>
      <c r="B101" s="115" t="s">
        <v>744</v>
      </c>
      <c r="C101" s="41">
        <v>489000</v>
      </c>
    </row>
    <row r="102" spans="1:3" s="4" customFormat="1" x14ac:dyDescent="0.2">
      <c r="A102" s="63"/>
      <c r="B102" s="57" t="s">
        <v>742</v>
      </c>
      <c r="C102" s="61">
        <f t="shared" ref="C102" si="17">+C98+C101</f>
        <v>1538500</v>
      </c>
    </row>
    <row r="103" spans="1:3" s="4" customFormat="1" x14ac:dyDescent="0.2">
      <c r="A103" s="40"/>
      <c r="B103" s="18"/>
      <c r="C103" s="41"/>
    </row>
    <row r="104" spans="1:3" s="4" customFormat="1" x14ac:dyDescent="0.2">
      <c r="A104" s="40"/>
      <c r="B104" s="18"/>
      <c r="C104" s="41"/>
    </row>
    <row r="105" spans="1:3" s="4" customFormat="1" x14ac:dyDescent="0.2">
      <c r="A105" s="22" t="s">
        <v>589</v>
      </c>
      <c r="B105" s="25"/>
      <c r="C105" s="41"/>
    </row>
    <row r="106" spans="1:3" s="4" customFormat="1" x14ac:dyDescent="0.2">
      <c r="A106" s="22" t="s">
        <v>242</v>
      </c>
      <c r="B106" s="25"/>
      <c r="C106" s="41"/>
    </row>
    <row r="107" spans="1:3" s="4" customFormat="1" x14ac:dyDescent="0.2">
      <c r="A107" s="22" t="s">
        <v>334</v>
      </c>
      <c r="B107" s="25"/>
      <c r="C107" s="41"/>
    </row>
    <row r="108" spans="1:3" s="4" customFormat="1" x14ac:dyDescent="0.2">
      <c r="A108" s="22" t="s">
        <v>525</v>
      </c>
      <c r="B108" s="25"/>
      <c r="C108" s="41"/>
    </row>
    <row r="109" spans="1:3" s="4" customFormat="1" x14ac:dyDescent="0.2">
      <c r="A109" s="22"/>
      <c r="B109" s="53"/>
      <c r="C109" s="41"/>
    </row>
    <row r="110" spans="1:3" s="31" customFormat="1" x14ac:dyDescent="0.2">
      <c r="A110" s="151">
        <v>720000</v>
      </c>
      <c r="B110" s="115" t="s">
        <v>81</v>
      </c>
      <c r="C110" s="41">
        <f t="shared" ref="C110:C111" si="18">C111</f>
        <v>5000</v>
      </c>
    </row>
    <row r="111" spans="1:3" s="29" customFormat="1" x14ac:dyDescent="0.2">
      <c r="A111" s="20">
        <v>723000</v>
      </c>
      <c r="B111" s="21" t="s">
        <v>199</v>
      </c>
      <c r="C111" s="19">
        <f t="shared" si="18"/>
        <v>5000</v>
      </c>
    </row>
    <row r="112" spans="1:3" s="4" customFormat="1" x14ac:dyDescent="0.2">
      <c r="A112" s="22">
        <v>723100</v>
      </c>
      <c r="B112" s="121" t="s">
        <v>199</v>
      </c>
      <c r="C112" s="24">
        <v>5000</v>
      </c>
    </row>
    <row r="113" spans="1:3" s="153" customFormat="1" x14ac:dyDescent="0.2">
      <c r="A113" s="37"/>
      <c r="B113" s="38" t="s">
        <v>742</v>
      </c>
      <c r="C113" s="39">
        <f t="shared" ref="C113" si="19">C110</f>
        <v>5000</v>
      </c>
    </row>
    <row r="114" spans="1:3" s="4" customFormat="1" x14ac:dyDescent="0.2">
      <c r="A114" s="40"/>
      <c r="B114" s="18"/>
      <c r="C114" s="41"/>
    </row>
    <row r="115" spans="1:3" s="4" customFormat="1" x14ac:dyDescent="0.2">
      <c r="A115" s="17"/>
      <c r="B115" s="18"/>
      <c r="C115" s="24"/>
    </row>
    <row r="116" spans="1:3" s="4" customFormat="1" x14ac:dyDescent="0.2">
      <c r="A116" s="22" t="s">
        <v>728</v>
      </c>
      <c r="B116" s="25"/>
      <c r="C116" s="24"/>
    </row>
    <row r="117" spans="1:3" s="4" customFormat="1" x14ac:dyDescent="0.2">
      <c r="A117" s="22" t="s">
        <v>242</v>
      </c>
      <c r="B117" s="25"/>
      <c r="C117" s="24"/>
    </row>
    <row r="118" spans="1:3" s="4" customFormat="1" x14ac:dyDescent="0.2">
      <c r="A118" s="22" t="s">
        <v>339</v>
      </c>
      <c r="B118" s="25"/>
      <c r="C118" s="24"/>
    </row>
    <row r="119" spans="1:3" s="4" customFormat="1" x14ac:dyDescent="0.2">
      <c r="A119" s="22" t="s">
        <v>729</v>
      </c>
      <c r="B119" s="25"/>
      <c r="C119" s="24"/>
    </row>
    <row r="120" spans="1:3" s="4" customFormat="1" x14ac:dyDescent="0.2">
      <c r="A120" s="22"/>
      <c r="B120" s="53"/>
      <c r="C120" s="41"/>
    </row>
    <row r="121" spans="1:3" s="31" customFormat="1" x14ac:dyDescent="0.2">
      <c r="A121" s="151">
        <v>710000</v>
      </c>
      <c r="B121" s="115" t="s">
        <v>79</v>
      </c>
      <c r="C121" s="41">
        <f t="shared" ref="C121:C122" si="20">+C122</f>
        <v>147400000</v>
      </c>
    </row>
    <row r="122" spans="1:3" s="4" customFormat="1" x14ac:dyDescent="0.2">
      <c r="A122" s="20">
        <v>717000</v>
      </c>
      <c r="B122" s="21" t="s">
        <v>61</v>
      </c>
      <c r="C122" s="19">
        <f t="shared" si="20"/>
        <v>147400000</v>
      </c>
    </row>
    <row r="123" spans="1:3" s="4" customFormat="1" x14ac:dyDescent="0.2">
      <c r="A123" s="22">
        <v>717100</v>
      </c>
      <c r="B123" s="121" t="s">
        <v>746</v>
      </c>
      <c r="C123" s="24">
        <v>147400000</v>
      </c>
    </row>
    <row r="124" spans="1:3" s="4" customFormat="1" x14ac:dyDescent="0.2">
      <c r="A124" s="63"/>
      <c r="B124" s="57" t="s">
        <v>742</v>
      </c>
      <c r="C124" s="61">
        <f t="shared" ref="C124" si="21">+C121</f>
        <v>147400000</v>
      </c>
    </row>
    <row r="125" spans="1:3" s="4" customFormat="1" x14ac:dyDescent="0.2">
      <c r="A125" s="40"/>
      <c r="B125" s="18"/>
      <c r="C125" s="41"/>
    </row>
    <row r="126" spans="1:3" s="4" customFormat="1" x14ac:dyDescent="0.2">
      <c r="A126" s="40"/>
      <c r="B126" s="18"/>
      <c r="C126" s="41"/>
    </row>
    <row r="127" spans="1:3" s="4" customFormat="1" x14ac:dyDescent="0.2">
      <c r="A127" s="22" t="s">
        <v>609</v>
      </c>
      <c r="B127" s="25"/>
      <c r="C127" s="24"/>
    </row>
    <row r="128" spans="1:3" s="4" customFormat="1" x14ac:dyDescent="0.2">
      <c r="A128" s="22" t="s">
        <v>243</v>
      </c>
      <c r="B128" s="25"/>
      <c r="C128" s="24"/>
    </row>
    <row r="129" spans="1:3" s="4" customFormat="1" x14ac:dyDescent="0.2">
      <c r="A129" s="22" t="s">
        <v>374</v>
      </c>
      <c r="B129" s="25"/>
      <c r="C129" s="24"/>
    </row>
    <row r="130" spans="1:3" s="4" customFormat="1" x14ac:dyDescent="0.2">
      <c r="A130" s="22" t="s">
        <v>525</v>
      </c>
      <c r="B130" s="25"/>
      <c r="C130" s="24"/>
    </row>
    <row r="131" spans="1:3" s="4" customFormat="1" x14ac:dyDescent="0.2">
      <c r="A131" s="22"/>
      <c r="B131" s="53"/>
      <c r="C131" s="41"/>
    </row>
    <row r="132" spans="1:3" s="31" customFormat="1" ht="18.75" customHeight="1" x14ac:dyDescent="0.2">
      <c r="A132" s="17">
        <v>930000</v>
      </c>
      <c r="B132" s="59" t="s">
        <v>752</v>
      </c>
      <c r="C132" s="41">
        <f t="shared" ref="C132:C133" si="22">C133</f>
        <v>20000</v>
      </c>
    </row>
    <row r="133" spans="1:3" s="4" customFormat="1" x14ac:dyDescent="0.2">
      <c r="A133" s="152">
        <v>931000</v>
      </c>
      <c r="B133" s="122" t="s">
        <v>751</v>
      </c>
      <c r="C133" s="154">
        <f t="shared" si="22"/>
        <v>20000</v>
      </c>
    </row>
    <row r="134" spans="1:3" s="4" customFormat="1" x14ac:dyDescent="0.2">
      <c r="A134" s="155">
        <v>931200</v>
      </c>
      <c r="B134" s="121" t="s">
        <v>187</v>
      </c>
      <c r="C134" s="24">
        <v>20000</v>
      </c>
    </row>
    <row r="135" spans="1:3" s="4" customFormat="1" ht="40.5" x14ac:dyDescent="0.2">
      <c r="A135" s="151" t="s">
        <v>1</v>
      </c>
      <c r="B135" s="115" t="s">
        <v>744</v>
      </c>
      <c r="C135" s="41">
        <v>1700</v>
      </c>
    </row>
    <row r="136" spans="1:3" s="4" customFormat="1" x14ac:dyDescent="0.2">
      <c r="A136" s="63"/>
      <c r="B136" s="57" t="s">
        <v>742</v>
      </c>
      <c r="C136" s="61">
        <f t="shared" ref="C136" si="23">C132+C135</f>
        <v>21700</v>
      </c>
    </row>
    <row r="137" spans="1:3" s="4" customFormat="1" x14ac:dyDescent="0.2">
      <c r="A137" s="40"/>
      <c r="B137" s="18"/>
      <c r="C137" s="41"/>
    </row>
    <row r="138" spans="1:3" s="4" customFormat="1" x14ac:dyDescent="0.2">
      <c r="A138" s="17"/>
      <c r="B138" s="18"/>
      <c r="C138" s="24"/>
    </row>
    <row r="139" spans="1:3" s="4" customFormat="1" x14ac:dyDescent="0.2">
      <c r="A139" s="22" t="s">
        <v>610</v>
      </c>
      <c r="B139" s="25"/>
      <c r="C139" s="24"/>
    </row>
    <row r="140" spans="1:3" s="4" customFormat="1" x14ac:dyDescent="0.2">
      <c r="A140" s="22" t="s">
        <v>243</v>
      </c>
      <c r="B140" s="25"/>
      <c r="C140" s="24"/>
    </row>
    <row r="141" spans="1:3" s="4" customFormat="1" x14ac:dyDescent="0.2">
      <c r="A141" s="22" t="s">
        <v>375</v>
      </c>
      <c r="B141" s="25"/>
      <c r="C141" s="24"/>
    </row>
    <row r="142" spans="1:3" s="4" customFormat="1" x14ac:dyDescent="0.2">
      <c r="A142" s="22" t="s">
        <v>525</v>
      </c>
      <c r="B142" s="25"/>
      <c r="C142" s="24"/>
    </row>
    <row r="143" spans="1:3" s="4" customFormat="1" x14ac:dyDescent="0.2">
      <c r="A143" s="22"/>
      <c r="B143" s="53"/>
      <c r="C143" s="41"/>
    </row>
    <row r="144" spans="1:3" s="31" customFormat="1" ht="18.75" customHeight="1" x14ac:dyDescent="0.2">
      <c r="A144" s="17">
        <v>930000</v>
      </c>
      <c r="B144" s="59" t="s">
        <v>752</v>
      </c>
      <c r="C144" s="41">
        <f t="shared" ref="C144:C145" si="24">+C145</f>
        <v>40000</v>
      </c>
    </row>
    <row r="145" spans="1:3" s="4" customFormat="1" x14ac:dyDescent="0.2">
      <c r="A145" s="152">
        <v>931000</v>
      </c>
      <c r="B145" s="122" t="s">
        <v>751</v>
      </c>
      <c r="C145" s="19">
        <f t="shared" si="24"/>
        <v>40000</v>
      </c>
    </row>
    <row r="146" spans="1:3" s="4" customFormat="1" x14ac:dyDescent="0.2">
      <c r="A146" s="155">
        <v>931200</v>
      </c>
      <c r="B146" s="121" t="s">
        <v>187</v>
      </c>
      <c r="C146" s="24">
        <v>40000</v>
      </c>
    </row>
    <row r="147" spans="1:3" s="31" customFormat="1" ht="40.5" x14ac:dyDescent="0.2">
      <c r="A147" s="151" t="s">
        <v>1</v>
      </c>
      <c r="B147" s="115" t="s">
        <v>744</v>
      </c>
      <c r="C147" s="41">
        <v>50000</v>
      </c>
    </row>
    <row r="148" spans="1:3" s="4" customFormat="1" x14ac:dyDescent="0.2">
      <c r="A148" s="63"/>
      <c r="B148" s="57" t="s">
        <v>742</v>
      </c>
      <c r="C148" s="61">
        <f>+C144+C147</f>
        <v>90000</v>
      </c>
    </row>
    <row r="149" spans="1:3" s="4" customFormat="1" x14ac:dyDescent="0.2">
      <c r="A149" s="40"/>
      <c r="B149" s="18"/>
      <c r="C149" s="41"/>
    </row>
    <row r="150" spans="1:3" s="4" customFormat="1" x14ac:dyDescent="0.2">
      <c r="A150" s="17"/>
      <c r="B150" s="18"/>
      <c r="C150" s="24"/>
    </row>
    <row r="151" spans="1:3" s="4" customFormat="1" x14ac:dyDescent="0.2">
      <c r="A151" s="22" t="s">
        <v>611</v>
      </c>
      <c r="B151" s="25"/>
      <c r="C151" s="24"/>
    </row>
    <row r="152" spans="1:3" s="4" customFormat="1" x14ac:dyDescent="0.2">
      <c r="A152" s="22" t="s">
        <v>243</v>
      </c>
      <c r="B152" s="25"/>
      <c r="C152" s="24"/>
    </row>
    <row r="153" spans="1:3" s="4" customFormat="1" x14ac:dyDescent="0.2">
      <c r="A153" s="22" t="s">
        <v>376</v>
      </c>
      <c r="B153" s="25"/>
      <c r="C153" s="24"/>
    </row>
    <row r="154" spans="1:3" s="4" customFormat="1" x14ac:dyDescent="0.2">
      <c r="A154" s="22" t="s">
        <v>525</v>
      </c>
      <c r="B154" s="25"/>
      <c r="C154" s="24"/>
    </row>
    <row r="155" spans="1:3" s="4" customFormat="1" x14ac:dyDescent="0.2">
      <c r="A155" s="22"/>
      <c r="B155" s="53"/>
      <c r="C155" s="41"/>
    </row>
    <row r="156" spans="1:3" s="31" customFormat="1" x14ac:dyDescent="0.2">
      <c r="A156" s="17">
        <v>930000</v>
      </c>
      <c r="B156" s="59" t="s">
        <v>752</v>
      </c>
      <c r="C156" s="41">
        <f t="shared" ref="C156:C157" si="25">C157</f>
        <v>5000</v>
      </c>
    </row>
    <row r="157" spans="1:3" s="29" customFormat="1" x14ac:dyDescent="0.2">
      <c r="A157" s="152">
        <v>931000</v>
      </c>
      <c r="B157" s="122" t="s">
        <v>751</v>
      </c>
      <c r="C157" s="19">
        <f t="shared" si="25"/>
        <v>5000</v>
      </c>
    </row>
    <row r="158" spans="1:3" s="4" customFormat="1" x14ac:dyDescent="0.2">
      <c r="A158" s="155">
        <v>931200</v>
      </c>
      <c r="B158" s="121" t="s">
        <v>187</v>
      </c>
      <c r="C158" s="24">
        <v>5000</v>
      </c>
    </row>
    <row r="159" spans="1:3" s="31" customFormat="1" ht="40.5" x14ac:dyDescent="0.2">
      <c r="A159" s="151" t="s">
        <v>1</v>
      </c>
      <c r="B159" s="115" t="s">
        <v>744</v>
      </c>
      <c r="C159" s="41">
        <v>400</v>
      </c>
    </row>
    <row r="160" spans="1:3" s="4" customFormat="1" x14ac:dyDescent="0.2">
      <c r="A160" s="63"/>
      <c r="B160" s="57" t="s">
        <v>742</v>
      </c>
      <c r="C160" s="61">
        <f t="shared" ref="C160" si="26">C159+C156</f>
        <v>5400</v>
      </c>
    </row>
    <row r="161" spans="1:3" s="4" customFormat="1" x14ac:dyDescent="0.2">
      <c r="A161" s="66"/>
      <c r="B161" s="18"/>
      <c r="C161" s="41"/>
    </row>
    <row r="162" spans="1:3" s="4" customFormat="1" x14ac:dyDescent="0.2">
      <c r="A162" s="17"/>
      <c r="B162" s="18"/>
      <c r="C162" s="24"/>
    </row>
    <row r="163" spans="1:3" s="4" customFormat="1" x14ac:dyDescent="0.2">
      <c r="A163" s="22" t="s">
        <v>612</v>
      </c>
      <c r="B163" s="25"/>
      <c r="C163" s="24"/>
    </row>
    <row r="164" spans="1:3" s="4" customFormat="1" x14ac:dyDescent="0.2">
      <c r="A164" s="22" t="s">
        <v>243</v>
      </c>
      <c r="B164" s="25"/>
      <c r="C164" s="24"/>
    </row>
    <row r="165" spans="1:3" s="4" customFormat="1" x14ac:dyDescent="0.2">
      <c r="A165" s="22" t="s">
        <v>377</v>
      </c>
      <c r="B165" s="25"/>
      <c r="C165" s="24"/>
    </row>
    <row r="166" spans="1:3" s="4" customFormat="1" x14ac:dyDescent="0.2">
      <c r="A166" s="22" t="s">
        <v>525</v>
      </c>
      <c r="B166" s="25"/>
      <c r="C166" s="24"/>
    </row>
    <row r="167" spans="1:3" s="4" customFormat="1" x14ac:dyDescent="0.2">
      <c r="A167" s="22"/>
      <c r="B167" s="53"/>
      <c r="C167" s="24"/>
    </row>
    <row r="168" spans="1:3" s="31" customFormat="1" x14ac:dyDescent="0.2">
      <c r="A168" s="17">
        <v>930000</v>
      </c>
      <c r="B168" s="59" t="s">
        <v>752</v>
      </c>
      <c r="C168" s="41">
        <f t="shared" ref="C168:C169" si="27">C169</f>
        <v>10000</v>
      </c>
    </row>
    <row r="169" spans="1:3" s="29" customFormat="1" x14ac:dyDescent="0.2">
      <c r="A169" s="152">
        <v>931000</v>
      </c>
      <c r="B169" s="122" t="s">
        <v>751</v>
      </c>
      <c r="C169" s="19">
        <f t="shared" si="27"/>
        <v>10000</v>
      </c>
    </row>
    <row r="170" spans="1:3" s="4" customFormat="1" x14ac:dyDescent="0.2">
      <c r="A170" s="155">
        <v>931200</v>
      </c>
      <c r="B170" s="121" t="s">
        <v>187</v>
      </c>
      <c r="C170" s="24">
        <v>10000</v>
      </c>
    </row>
    <row r="171" spans="1:3" s="75" customFormat="1" x14ac:dyDescent="0.2">
      <c r="A171" s="37"/>
      <c r="B171" s="38" t="s">
        <v>742</v>
      </c>
      <c r="C171" s="39">
        <f t="shared" ref="C171" si="28">C168</f>
        <v>10000</v>
      </c>
    </row>
    <row r="172" spans="1:3" s="4" customFormat="1" x14ac:dyDescent="0.2">
      <c r="A172" s="40"/>
      <c r="B172" s="18"/>
      <c r="C172" s="24"/>
    </row>
    <row r="173" spans="1:3" s="4" customFormat="1" x14ac:dyDescent="0.2">
      <c r="A173" s="17"/>
      <c r="B173" s="18"/>
      <c r="C173" s="24"/>
    </row>
    <row r="174" spans="1:3" s="4" customFormat="1" x14ac:dyDescent="0.2">
      <c r="A174" s="22" t="s">
        <v>613</v>
      </c>
      <c r="B174" s="25"/>
      <c r="C174" s="24"/>
    </row>
    <row r="175" spans="1:3" s="4" customFormat="1" x14ac:dyDescent="0.2">
      <c r="A175" s="22" t="s">
        <v>243</v>
      </c>
      <c r="B175" s="25"/>
      <c r="C175" s="24"/>
    </row>
    <row r="176" spans="1:3" s="4" customFormat="1" x14ac:dyDescent="0.2">
      <c r="A176" s="22" t="s">
        <v>378</v>
      </c>
      <c r="B176" s="25"/>
      <c r="C176" s="24"/>
    </row>
    <row r="177" spans="1:3" s="4" customFormat="1" x14ac:dyDescent="0.2">
      <c r="A177" s="22" t="s">
        <v>525</v>
      </c>
      <c r="B177" s="25"/>
      <c r="C177" s="24"/>
    </row>
    <row r="178" spans="1:3" s="4" customFormat="1" x14ac:dyDescent="0.2">
      <c r="A178" s="22"/>
      <c r="B178" s="53"/>
      <c r="C178" s="41"/>
    </row>
    <row r="179" spans="1:3" s="31" customFormat="1" x14ac:dyDescent="0.2">
      <c r="A179" s="17">
        <v>930000</v>
      </c>
      <c r="B179" s="59" t="s">
        <v>752</v>
      </c>
      <c r="C179" s="41">
        <f t="shared" ref="C179:C180" si="29">C180</f>
        <v>2000</v>
      </c>
    </row>
    <row r="180" spans="1:3" s="29" customFormat="1" x14ac:dyDescent="0.2">
      <c r="A180" s="152">
        <v>931000</v>
      </c>
      <c r="B180" s="122" t="s">
        <v>751</v>
      </c>
      <c r="C180" s="19">
        <f t="shared" si="29"/>
        <v>2000</v>
      </c>
    </row>
    <row r="181" spans="1:3" s="4" customFormat="1" x14ac:dyDescent="0.2">
      <c r="A181" s="156">
        <v>931200</v>
      </c>
      <c r="B181" s="119" t="s">
        <v>187</v>
      </c>
      <c r="C181" s="24">
        <v>2000</v>
      </c>
    </row>
    <row r="182" spans="1:3" s="4" customFormat="1" x14ac:dyDescent="0.2">
      <c r="A182" s="63"/>
      <c r="B182" s="57" t="s">
        <v>742</v>
      </c>
      <c r="C182" s="61">
        <f t="shared" ref="C182" si="30">C179</f>
        <v>2000</v>
      </c>
    </row>
    <row r="183" spans="1:3" s="4" customFormat="1" x14ac:dyDescent="0.2">
      <c r="A183" s="40"/>
      <c r="B183" s="18"/>
      <c r="C183" s="41"/>
    </row>
    <row r="184" spans="1:3" s="4" customFormat="1" x14ac:dyDescent="0.2">
      <c r="A184" s="40"/>
      <c r="B184" s="18"/>
      <c r="C184" s="41"/>
    </row>
    <row r="185" spans="1:3" s="4" customFormat="1" x14ac:dyDescent="0.2">
      <c r="A185" s="22" t="s">
        <v>755</v>
      </c>
      <c r="B185" s="25"/>
      <c r="C185" s="24"/>
    </row>
    <row r="186" spans="1:3" s="4" customFormat="1" x14ac:dyDescent="0.2">
      <c r="A186" s="22" t="s">
        <v>243</v>
      </c>
      <c r="B186" s="25"/>
      <c r="C186" s="24"/>
    </row>
    <row r="187" spans="1:3" s="4" customFormat="1" x14ac:dyDescent="0.2">
      <c r="A187" s="22" t="s">
        <v>379</v>
      </c>
      <c r="B187" s="25"/>
      <c r="C187" s="24"/>
    </row>
    <row r="188" spans="1:3" s="4" customFormat="1" x14ac:dyDescent="0.2">
      <c r="A188" s="22" t="s">
        <v>599</v>
      </c>
      <c r="B188" s="25"/>
      <c r="C188" s="24"/>
    </row>
    <row r="189" spans="1:3" s="4" customFormat="1" x14ac:dyDescent="0.2">
      <c r="A189" s="22"/>
      <c r="B189" s="53"/>
      <c r="C189" s="41"/>
    </row>
    <row r="190" spans="1:3" s="31" customFormat="1" ht="18.75" customHeight="1" x14ac:dyDescent="0.2">
      <c r="A190" s="151">
        <v>720000</v>
      </c>
      <c r="B190" s="115" t="s">
        <v>81</v>
      </c>
      <c r="C190" s="41">
        <f>+C191+C193</f>
        <v>65000</v>
      </c>
    </row>
    <row r="191" spans="1:3" s="4" customFormat="1" ht="40.5" x14ac:dyDescent="0.2">
      <c r="A191" s="20">
        <v>728000</v>
      </c>
      <c r="B191" s="21" t="s">
        <v>101</v>
      </c>
      <c r="C191" s="19">
        <f t="shared" ref="C191" si="31">+C192</f>
        <v>35000</v>
      </c>
    </row>
    <row r="192" spans="1:3" s="4" customFormat="1" x14ac:dyDescent="0.2">
      <c r="A192" s="22">
        <v>728200</v>
      </c>
      <c r="B192" s="121" t="s">
        <v>130</v>
      </c>
      <c r="C192" s="24">
        <v>35000</v>
      </c>
    </row>
    <row r="193" spans="1:3" s="29" customFormat="1" x14ac:dyDescent="0.2">
      <c r="A193" s="20">
        <v>729000</v>
      </c>
      <c r="B193" s="123" t="s">
        <v>77</v>
      </c>
      <c r="C193" s="19">
        <f t="shared" ref="C193" si="32">C194</f>
        <v>30000</v>
      </c>
    </row>
    <row r="194" spans="1:3" s="4" customFormat="1" x14ac:dyDescent="0.2">
      <c r="A194" s="22">
        <v>729100</v>
      </c>
      <c r="B194" s="121" t="s">
        <v>77</v>
      </c>
      <c r="C194" s="24">
        <v>30000</v>
      </c>
    </row>
    <row r="195" spans="1:3" s="31" customFormat="1" x14ac:dyDescent="0.2">
      <c r="A195" s="43">
        <v>810000</v>
      </c>
      <c r="B195" s="18" t="s">
        <v>748</v>
      </c>
      <c r="C195" s="41">
        <f t="shared" ref="C195:C196" si="33">+C196</f>
        <v>662800</v>
      </c>
    </row>
    <row r="196" spans="1:3" s="4" customFormat="1" x14ac:dyDescent="0.2">
      <c r="A196" s="66">
        <v>816000</v>
      </c>
      <c r="B196" s="123" t="s">
        <v>202</v>
      </c>
      <c r="C196" s="19">
        <f t="shared" si="33"/>
        <v>662800</v>
      </c>
    </row>
    <row r="197" spans="1:3" s="4" customFormat="1" x14ac:dyDescent="0.2">
      <c r="A197" s="22">
        <v>816100</v>
      </c>
      <c r="B197" s="121" t="s">
        <v>202</v>
      </c>
      <c r="C197" s="24">
        <v>662800</v>
      </c>
    </row>
    <row r="198" spans="1:3" s="31" customFormat="1" ht="40.5" x14ac:dyDescent="0.2">
      <c r="A198" s="17">
        <v>880000</v>
      </c>
      <c r="B198" s="110" t="s">
        <v>753</v>
      </c>
      <c r="C198" s="41">
        <f t="shared" ref="C198:C199" si="34">+C199</f>
        <v>165000</v>
      </c>
    </row>
    <row r="199" spans="1:3" s="4" customFormat="1" ht="40.5" x14ac:dyDescent="0.2">
      <c r="A199" s="20">
        <v>881000</v>
      </c>
      <c r="B199" s="123" t="s">
        <v>144</v>
      </c>
      <c r="C199" s="19">
        <f t="shared" si="34"/>
        <v>165000</v>
      </c>
    </row>
    <row r="200" spans="1:3" s="4" customFormat="1" ht="40.5" x14ac:dyDescent="0.2">
      <c r="A200" s="30">
        <v>881200</v>
      </c>
      <c r="B200" s="121" t="s">
        <v>144</v>
      </c>
      <c r="C200" s="24">
        <v>165000</v>
      </c>
    </row>
    <row r="201" spans="1:3" s="31" customFormat="1" x14ac:dyDescent="0.2">
      <c r="A201" s="17">
        <v>930000</v>
      </c>
      <c r="B201" s="59" t="s">
        <v>752</v>
      </c>
      <c r="C201" s="41">
        <f t="shared" ref="C201" si="35">+C202+C204</f>
        <v>117200</v>
      </c>
    </row>
    <row r="202" spans="1:3" s="4" customFormat="1" x14ac:dyDescent="0.2">
      <c r="A202" s="152">
        <v>931000</v>
      </c>
      <c r="B202" s="122" t="s">
        <v>751</v>
      </c>
      <c r="C202" s="19">
        <f t="shared" ref="C202" si="36">+C203</f>
        <v>94100</v>
      </c>
    </row>
    <row r="203" spans="1:3" s="4" customFormat="1" x14ac:dyDescent="0.2">
      <c r="A203" s="118">
        <v>931100</v>
      </c>
      <c r="B203" s="121" t="s">
        <v>186</v>
      </c>
      <c r="C203" s="24">
        <v>94100</v>
      </c>
    </row>
    <row r="204" spans="1:3" s="4" customFormat="1" x14ac:dyDescent="0.2">
      <c r="A204" s="66">
        <v>938000</v>
      </c>
      <c r="B204" s="123" t="s">
        <v>123</v>
      </c>
      <c r="C204" s="19">
        <f t="shared" ref="C204" si="37">+C205</f>
        <v>23100</v>
      </c>
    </row>
    <row r="205" spans="1:3" s="4" customFormat="1" x14ac:dyDescent="0.2">
      <c r="A205" s="22">
        <v>938200</v>
      </c>
      <c r="B205" s="121" t="s">
        <v>190</v>
      </c>
      <c r="C205" s="24">
        <v>23100</v>
      </c>
    </row>
    <row r="206" spans="1:3" s="4" customFormat="1" ht="40.5" x14ac:dyDescent="0.2">
      <c r="A206" s="151" t="s">
        <v>1</v>
      </c>
      <c r="B206" s="115" t="s">
        <v>744</v>
      </c>
      <c r="C206" s="41">
        <v>48000</v>
      </c>
    </row>
    <row r="207" spans="1:3" s="4" customFormat="1" x14ac:dyDescent="0.2">
      <c r="A207" s="63"/>
      <c r="B207" s="57" t="s">
        <v>742</v>
      </c>
      <c r="C207" s="61">
        <f t="shared" ref="C207" si="38">+C190+C195+C198+C201+C206</f>
        <v>1058000</v>
      </c>
    </row>
    <row r="208" spans="1:3" s="4" customFormat="1" x14ac:dyDescent="0.2">
      <c r="A208" s="40"/>
      <c r="B208" s="18"/>
      <c r="C208" s="41"/>
    </row>
    <row r="209" spans="1:3" s="4" customFormat="1" x14ac:dyDescent="0.2">
      <c r="A209" s="17"/>
      <c r="B209" s="18"/>
      <c r="C209" s="24"/>
    </row>
    <row r="210" spans="1:3" s="4" customFormat="1" x14ac:dyDescent="0.2">
      <c r="A210" s="22" t="s">
        <v>756</v>
      </c>
      <c r="B210" s="25"/>
      <c r="C210" s="24"/>
    </row>
    <row r="211" spans="1:3" s="4" customFormat="1" x14ac:dyDescent="0.2">
      <c r="A211" s="22" t="s">
        <v>243</v>
      </c>
      <c r="B211" s="25"/>
      <c r="C211" s="24"/>
    </row>
    <row r="212" spans="1:3" s="4" customFormat="1" x14ac:dyDescent="0.2">
      <c r="A212" s="22" t="s">
        <v>380</v>
      </c>
      <c r="B212" s="25"/>
      <c r="C212" s="24"/>
    </row>
    <row r="213" spans="1:3" s="4" customFormat="1" x14ac:dyDescent="0.2">
      <c r="A213" s="22" t="s">
        <v>599</v>
      </c>
      <c r="B213" s="25"/>
      <c r="C213" s="24"/>
    </row>
    <row r="214" spans="1:3" s="4" customFormat="1" x14ac:dyDescent="0.2">
      <c r="A214" s="22"/>
      <c r="B214" s="53"/>
      <c r="C214" s="41"/>
    </row>
    <row r="215" spans="1:3" s="31" customFormat="1" ht="18.75" customHeight="1" x14ac:dyDescent="0.2">
      <c r="A215" s="151">
        <v>720000</v>
      </c>
      <c r="B215" s="115" t="s">
        <v>81</v>
      </c>
      <c r="C215" s="41">
        <f t="shared" ref="C215" si="39">+C218+C216+C220+C222</f>
        <v>398000</v>
      </c>
    </row>
    <row r="216" spans="1:3" s="29" customFormat="1" ht="18.75" customHeight="1" x14ac:dyDescent="0.2">
      <c r="A216" s="20">
        <v>721000</v>
      </c>
      <c r="B216" s="21" t="s">
        <v>75</v>
      </c>
      <c r="C216" s="19">
        <f t="shared" ref="C216" si="40">C217</f>
        <v>158000</v>
      </c>
    </row>
    <row r="217" spans="1:3" s="4" customFormat="1" ht="18.75" customHeight="1" x14ac:dyDescent="0.2">
      <c r="A217" s="128">
        <v>721200</v>
      </c>
      <c r="B217" s="121" t="s">
        <v>82</v>
      </c>
      <c r="C217" s="24">
        <v>158000</v>
      </c>
    </row>
    <row r="218" spans="1:3" s="29" customFormat="1" x14ac:dyDescent="0.2">
      <c r="A218" s="20">
        <v>722000</v>
      </c>
      <c r="B218" s="21" t="s">
        <v>747</v>
      </c>
      <c r="C218" s="19">
        <f t="shared" ref="C218" si="41">SUM(C219:C219)</f>
        <v>0</v>
      </c>
    </row>
    <row r="219" spans="1:3" s="4" customFormat="1" x14ac:dyDescent="0.2">
      <c r="A219" s="22">
        <v>722500</v>
      </c>
      <c r="B219" s="121" t="s">
        <v>86</v>
      </c>
      <c r="C219" s="24"/>
    </row>
    <row r="220" spans="1:3" s="29" customFormat="1" ht="40.5" x14ac:dyDescent="0.2">
      <c r="A220" s="20">
        <v>728000</v>
      </c>
      <c r="B220" s="21" t="s">
        <v>101</v>
      </c>
      <c r="C220" s="19">
        <f t="shared" ref="C220" si="42">C221</f>
        <v>180000</v>
      </c>
    </row>
    <row r="221" spans="1:3" s="4" customFormat="1" x14ac:dyDescent="0.2">
      <c r="A221" s="22">
        <v>728200</v>
      </c>
      <c r="B221" s="121" t="s">
        <v>130</v>
      </c>
      <c r="C221" s="24">
        <v>180000</v>
      </c>
    </row>
    <row r="222" spans="1:3" s="29" customFormat="1" x14ac:dyDescent="0.2">
      <c r="A222" s="20">
        <v>729000</v>
      </c>
      <c r="B222" s="123" t="s">
        <v>77</v>
      </c>
      <c r="C222" s="19">
        <f t="shared" ref="C222" si="43">C223</f>
        <v>60000</v>
      </c>
    </row>
    <row r="223" spans="1:3" s="4" customFormat="1" x14ac:dyDescent="0.2">
      <c r="A223" s="22">
        <v>729100</v>
      </c>
      <c r="B223" s="121" t="s">
        <v>77</v>
      </c>
      <c r="C223" s="24">
        <v>60000</v>
      </c>
    </row>
    <row r="224" spans="1:3" s="31" customFormat="1" x14ac:dyDescent="0.2">
      <c r="A224" s="17">
        <v>810000</v>
      </c>
      <c r="B224" s="18" t="s">
        <v>748</v>
      </c>
      <c r="C224" s="41">
        <f t="shared" ref="C224:C225" si="44">C225</f>
        <v>1569800</v>
      </c>
    </row>
    <row r="225" spans="1:3" s="29" customFormat="1" x14ac:dyDescent="0.2">
      <c r="A225" s="20">
        <v>816000</v>
      </c>
      <c r="B225" s="123" t="s">
        <v>202</v>
      </c>
      <c r="C225" s="19">
        <f t="shared" si="44"/>
        <v>1569800</v>
      </c>
    </row>
    <row r="226" spans="1:3" s="4" customFormat="1" x14ac:dyDescent="0.2">
      <c r="A226" s="30">
        <v>816100</v>
      </c>
      <c r="B226" s="121" t="s">
        <v>202</v>
      </c>
      <c r="C226" s="24">
        <v>1569800</v>
      </c>
    </row>
    <row r="227" spans="1:3" s="31" customFormat="1" ht="40.5" x14ac:dyDescent="0.2">
      <c r="A227" s="17">
        <v>880000</v>
      </c>
      <c r="B227" s="110" t="s">
        <v>753</v>
      </c>
      <c r="C227" s="41">
        <f t="shared" ref="C227:C228" si="45">C228</f>
        <v>300000</v>
      </c>
    </row>
    <row r="228" spans="1:3" s="29" customFormat="1" ht="40.5" x14ac:dyDescent="0.2">
      <c r="A228" s="20">
        <v>881000</v>
      </c>
      <c r="B228" s="123" t="s">
        <v>144</v>
      </c>
      <c r="C228" s="19">
        <f t="shared" si="45"/>
        <v>300000</v>
      </c>
    </row>
    <row r="229" spans="1:3" s="4" customFormat="1" ht="40.5" x14ac:dyDescent="0.2">
      <c r="A229" s="30">
        <v>881200</v>
      </c>
      <c r="B229" s="121" t="s">
        <v>144</v>
      </c>
      <c r="C229" s="24">
        <v>300000</v>
      </c>
    </row>
    <row r="230" spans="1:3" s="31" customFormat="1" x14ac:dyDescent="0.2">
      <c r="A230" s="17">
        <v>910000</v>
      </c>
      <c r="B230" s="18" t="s">
        <v>754</v>
      </c>
      <c r="C230" s="41">
        <f t="shared" ref="C230:C231" si="46">C231</f>
        <v>100000</v>
      </c>
    </row>
    <row r="231" spans="1:3" s="29" customFormat="1" x14ac:dyDescent="0.2">
      <c r="A231" s="152">
        <v>911000</v>
      </c>
      <c r="B231" s="123" t="s">
        <v>111</v>
      </c>
      <c r="C231" s="19">
        <f t="shared" si="46"/>
        <v>100000</v>
      </c>
    </row>
    <row r="232" spans="1:3" s="4" customFormat="1" x14ac:dyDescent="0.2">
      <c r="A232" s="118">
        <v>911400</v>
      </c>
      <c r="B232" s="121" t="s">
        <v>169</v>
      </c>
      <c r="C232" s="24">
        <v>100000</v>
      </c>
    </row>
    <row r="233" spans="1:3" s="31" customFormat="1" x14ac:dyDescent="0.2">
      <c r="A233" s="17">
        <v>930000</v>
      </c>
      <c r="B233" s="59" t="s">
        <v>752</v>
      </c>
      <c r="C233" s="41">
        <f t="shared" ref="C233" si="47">C234+C236</f>
        <v>330000</v>
      </c>
    </row>
    <row r="234" spans="1:3" s="29" customFormat="1" x14ac:dyDescent="0.2">
      <c r="A234" s="152">
        <v>931000</v>
      </c>
      <c r="B234" s="122" t="s">
        <v>751</v>
      </c>
      <c r="C234" s="19">
        <f t="shared" ref="C234" si="48">C235</f>
        <v>280000</v>
      </c>
    </row>
    <row r="235" spans="1:3" s="4" customFormat="1" x14ac:dyDescent="0.2">
      <c r="A235" s="118">
        <v>931100</v>
      </c>
      <c r="B235" s="121" t="s">
        <v>186</v>
      </c>
      <c r="C235" s="24">
        <v>280000</v>
      </c>
    </row>
    <row r="236" spans="1:3" s="29" customFormat="1" x14ac:dyDescent="0.2">
      <c r="A236" s="20">
        <v>938000</v>
      </c>
      <c r="B236" s="123" t="s">
        <v>123</v>
      </c>
      <c r="C236" s="19">
        <f t="shared" ref="C236" si="49">C237</f>
        <v>50000</v>
      </c>
    </row>
    <row r="237" spans="1:3" s="4" customFormat="1" x14ac:dyDescent="0.2">
      <c r="A237" s="30">
        <v>938200</v>
      </c>
      <c r="B237" s="121" t="s">
        <v>190</v>
      </c>
      <c r="C237" s="24">
        <v>50000</v>
      </c>
    </row>
    <row r="238" spans="1:3" s="4" customFormat="1" ht="40.5" x14ac:dyDescent="0.2">
      <c r="A238" s="151" t="s">
        <v>1</v>
      </c>
      <c r="B238" s="115" t="s">
        <v>744</v>
      </c>
      <c r="C238" s="41">
        <v>50000</v>
      </c>
    </row>
    <row r="239" spans="1:3" s="4" customFormat="1" x14ac:dyDescent="0.2">
      <c r="A239" s="63"/>
      <c r="B239" s="57" t="s">
        <v>742</v>
      </c>
      <c r="C239" s="61">
        <f t="shared" ref="C239" si="50">+C215+C238+C224+C227+C230+C233</f>
        <v>2747800</v>
      </c>
    </row>
    <row r="240" spans="1:3" s="4" customFormat="1" x14ac:dyDescent="0.2">
      <c r="A240" s="40"/>
      <c r="B240" s="18"/>
      <c r="C240" s="41"/>
    </row>
    <row r="241" spans="1:3" s="4" customFormat="1" x14ac:dyDescent="0.2">
      <c r="A241" s="17"/>
      <c r="B241" s="18"/>
      <c r="C241" s="24"/>
    </row>
    <row r="242" spans="1:3" s="4" customFormat="1" x14ac:dyDescent="0.2">
      <c r="A242" s="22" t="s">
        <v>757</v>
      </c>
      <c r="B242" s="25"/>
      <c r="C242" s="24"/>
    </row>
    <row r="243" spans="1:3" s="4" customFormat="1" x14ac:dyDescent="0.2">
      <c r="A243" s="22" t="s">
        <v>243</v>
      </c>
      <c r="B243" s="25"/>
      <c r="C243" s="24"/>
    </row>
    <row r="244" spans="1:3" s="4" customFormat="1" x14ac:dyDescent="0.2">
      <c r="A244" s="22" t="s">
        <v>381</v>
      </c>
      <c r="B244" s="25"/>
      <c r="C244" s="24"/>
    </row>
    <row r="245" spans="1:3" s="4" customFormat="1" x14ac:dyDescent="0.2">
      <c r="A245" s="22" t="s">
        <v>599</v>
      </c>
      <c r="B245" s="25"/>
      <c r="C245" s="24"/>
    </row>
    <row r="246" spans="1:3" s="4" customFormat="1" x14ac:dyDescent="0.2">
      <c r="A246" s="22"/>
      <c r="B246" s="53"/>
      <c r="C246" s="41"/>
    </row>
    <row r="247" spans="1:3" s="31" customFormat="1" x14ac:dyDescent="0.2">
      <c r="A247" s="151">
        <v>720000</v>
      </c>
      <c r="B247" s="115" t="s">
        <v>81</v>
      </c>
      <c r="C247" s="41">
        <f>C248+C250+C252</f>
        <v>235000</v>
      </c>
    </row>
    <row r="248" spans="1:3" s="29" customFormat="1" x14ac:dyDescent="0.2">
      <c r="A248" s="20">
        <v>721000</v>
      </c>
      <c r="B248" s="21" t="s">
        <v>75</v>
      </c>
      <c r="C248" s="19">
        <f t="shared" ref="C248" si="51">C249</f>
        <v>65000</v>
      </c>
    </row>
    <row r="249" spans="1:3" s="4" customFormat="1" x14ac:dyDescent="0.2">
      <c r="A249" s="128">
        <v>721200</v>
      </c>
      <c r="B249" s="121" t="s">
        <v>82</v>
      </c>
      <c r="C249" s="24">
        <v>65000</v>
      </c>
    </row>
    <row r="250" spans="1:3" s="4" customFormat="1" x14ac:dyDescent="0.2">
      <c r="A250" s="20">
        <v>722000</v>
      </c>
      <c r="B250" s="21" t="s">
        <v>747</v>
      </c>
      <c r="C250" s="19">
        <f t="shared" ref="C250" si="52">C251</f>
        <v>170000</v>
      </c>
    </row>
    <row r="251" spans="1:3" s="4" customFormat="1" x14ac:dyDescent="0.2">
      <c r="A251" s="30">
        <v>722500</v>
      </c>
      <c r="B251" s="121" t="s">
        <v>86</v>
      </c>
      <c r="C251" s="24">
        <v>170000</v>
      </c>
    </row>
    <row r="252" spans="1:3" s="29" customFormat="1" ht="40.5" x14ac:dyDescent="0.2">
      <c r="A252" s="20">
        <v>728000</v>
      </c>
      <c r="B252" s="21" t="s">
        <v>101</v>
      </c>
      <c r="C252" s="19">
        <f>C253</f>
        <v>0</v>
      </c>
    </row>
    <row r="253" spans="1:3" s="4" customFormat="1" x14ac:dyDescent="0.2">
      <c r="A253" s="30">
        <v>728200</v>
      </c>
      <c r="B253" s="27" t="s">
        <v>130</v>
      </c>
      <c r="C253" s="24"/>
    </row>
    <row r="254" spans="1:3" s="31" customFormat="1" x14ac:dyDescent="0.2">
      <c r="A254" s="17">
        <v>810000</v>
      </c>
      <c r="B254" s="18" t="s">
        <v>748</v>
      </c>
      <c r="C254" s="41">
        <f t="shared" ref="C254:C255" si="53">C255</f>
        <v>273000</v>
      </c>
    </row>
    <row r="255" spans="1:3" s="4" customFormat="1" x14ac:dyDescent="0.2">
      <c r="A255" s="20">
        <v>816000</v>
      </c>
      <c r="B255" s="123" t="s">
        <v>202</v>
      </c>
      <c r="C255" s="19">
        <f t="shared" si="53"/>
        <v>273000</v>
      </c>
    </row>
    <row r="256" spans="1:3" s="4" customFormat="1" x14ac:dyDescent="0.2">
      <c r="A256" s="30">
        <v>816100</v>
      </c>
      <c r="B256" s="121" t="s">
        <v>202</v>
      </c>
      <c r="C256" s="24">
        <v>273000</v>
      </c>
    </row>
    <row r="257" spans="1:3" s="31" customFormat="1" ht="40.5" x14ac:dyDescent="0.2">
      <c r="A257" s="17">
        <v>880000</v>
      </c>
      <c r="B257" s="110" t="s">
        <v>753</v>
      </c>
      <c r="C257" s="41">
        <f t="shared" ref="C257:C258" si="54">+C258</f>
        <v>110000</v>
      </c>
    </row>
    <row r="258" spans="1:3" s="4" customFormat="1" ht="40.5" x14ac:dyDescent="0.2">
      <c r="A258" s="20">
        <v>881000</v>
      </c>
      <c r="B258" s="123" t="s">
        <v>144</v>
      </c>
      <c r="C258" s="19">
        <f t="shared" si="54"/>
        <v>110000</v>
      </c>
    </row>
    <row r="259" spans="1:3" s="4" customFormat="1" ht="40.5" x14ac:dyDescent="0.2">
      <c r="A259" s="30">
        <v>881200</v>
      </c>
      <c r="B259" s="121" t="s">
        <v>144</v>
      </c>
      <c r="C259" s="24">
        <v>110000</v>
      </c>
    </row>
    <row r="260" spans="1:3" s="31" customFormat="1" x14ac:dyDescent="0.2">
      <c r="A260" s="17">
        <v>930000</v>
      </c>
      <c r="B260" s="59" t="s">
        <v>752</v>
      </c>
      <c r="C260" s="41">
        <f>C263+C261</f>
        <v>181300</v>
      </c>
    </row>
    <row r="261" spans="1:3" s="29" customFormat="1" x14ac:dyDescent="0.2">
      <c r="A261" s="152">
        <v>931000</v>
      </c>
      <c r="B261" s="122" t="s">
        <v>751</v>
      </c>
      <c r="C261" s="19">
        <f t="shared" ref="C261" si="55">C262</f>
        <v>121300</v>
      </c>
    </row>
    <row r="262" spans="1:3" s="4" customFormat="1" x14ac:dyDescent="0.2">
      <c r="A262" s="118">
        <v>931100</v>
      </c>
      <c r="B262" s="121" t="s">
        <v>186</v>
      </c>
      <c r="C262" s="24">
        <v>121300</v>
      </c>
    </row>
    <row r="263" spans="1:3" s="4" customFormat="1" x14ac:dyDescent="0.2">
      <c r="A263" s="20">
        <v>938000</v>
      </c>
      <c r="B263" s="123" t="s">
        <v>123</v>
      </c>
      <c r="C263" s="19">
        <f t="shared" ref="C263" si="56">C264</f>
        <v>60000</v>
      </c>
    </row>
    <row r="264" spans="1:3" s="4" customFormat="1" x14ac:dyDescent="0.2">
      <c r="A264" s="30">
        <v>938200</v>
      </c>
      <c r="B264" s="121" t="s">
        <v>190</v>
      </c>
      <c r="C264" s="24">
        <v>60000</v>
      </c>
    </row>
    <row r="265" spans="1:3" s="31" customFormat="1" ht="40.5" x14ac:dyDescent="0.2">
      <c r="A265" s="151" t="s">
        <v>1</v>
      </c>
      <c r="B265" s="115" t="s">
        <v>744</v>
      </c>
      <c r="C265" s="41">
        <v>11800</v>
      </c>
    </row>
    <row r="266" spans="1:3" s="4" customFormat="1" x14ac:dyDescent="0.2">
      <c r="A266" s="63"/>
      <c r="B266" s="57" t="s">
        <v>742</v>
      </c>
      <c r="C266" s="61">
        <f t="shared" ref="C266" si="57">C247+C254+C257+C260+C265</f>
        <v>811100</v>
      </c>
    </row>
    <row r="267" spans="1:3" s="4" customFormat="1" x14ac:dyDescent="0.2">
      <c r="A267" s="40"/>
      <c r="B267" s="18"/>
      <c r="C267" s="24"/>
    </row>
    <row r="268" spans="1:3" s="4" customFormat="1" x14ac:dyDescent="0.2">
      <c r="A268" s="17"/>
      <c r="B268" s="18"/>
      <c r="C268" s="24"/>
    </row>
    <row r="269" spans="1:3" s="4" customFormat="1" x14ac:dyDescent="0.2">
      <c r="A269" s="22" t="s">
        <v>758</v>
      </c>
      <c r="B269" s="25"/>
      <c r="C269" s="24"/>
    </row>
    <row r="270" spans="1:3" s="4" customFormat="1" x14ac:dyDescent="0.2">
      <c r="A270" s="22" t="s">
        <v>243</v>
      </c>
      <c r="B270" s="25"/>
      <c r="C270" s="24"/>
    </row>
    <row r="271" spans="1:3" s="4" customFormat="1" x14ac:dyDescent="0.2">
      <c r="A271" s="22" t="s">
        <v>382</v>
      </c>
      <c r="B271" s="25"/>
      <c r="C271" s="24"/>
    </row>
    <row r="272" spans="1:3" s="4" customFormat="1" x14ac:dyDescent="0.2">
      <c r="A272" s="22" t="s">
        <v>599</v>
      </c>
      <c r="B272" s="25"/>
      <c r="C272" s="24"/>
    </row>
    <row r="273" spans="1:5" s="4" customFormat="1" x14ac:dyDescent="0.2">
      <c r="A273" s="22"/>
      <c r="B273" s="53"/>
      <c r="C273" s="41"/>
    </row>
    <row r="274" spans="1:5" s="31" customFormat="1" ht="18.75" customHeight="1" x14ac:dyDescent="0.2">
      <c r="A274" s="151">
        <v>720000</v>
      </c>
      <c r="B274" s="115" t="s">
        <v>81</v>
      </c>
      <c r="C274" s="41">
        <f>+C277+C275</f>
        <v>165500</v>
      </c>
    </row>
    <row r="275" spans="1:5" s="29" customFormat="1" ht="18.75" customHeight="1" x14ac:dyDescent="0.2">
      <c r="A275" s="20">
        <v>721000</v>
      </c>
      <c r="B275" s="21" t="s">
        <v>75</v>
      </c>
      <c r="C275" s="19">
        <f t="shared" ref="C275" si="58">C276</f>
        <v>15000</v>
      </c>
    </row>
    <row r="276" spans="1:5" s="4" customFormat="1" ht="18.75" customHeight="1" x14ac:dyDescent="0.2">
      <c r="A276" s="128">
        <v>721200</v>
      </c>
      <c r="B276" s="121" t="s">
        <v>82</v>
      </c>
      <c r="C276" s="24">
        <v>15000</v>
      </c>
    </row>
    <row r="277" spans="1:5" s="29" customFormat="1" x14ac:dyDescent="0.2">
      <c r="A277" s="20">
        <v>722000</v>
      </c>
      <c r="B277" s="21" t="s">
        <v>747</v>
      </c>
      <c r="C277" s="19">
        <f t="shared" ref="C277" si="59">SUM(C278:C278)</f>
        <v>150500</v>
      </c>
    </row>
    <row r="278" spans="1:5" s="4" customFormat="1" x14ac:dyDescent="0.2">
      <c r="A278" s="22">
        <v>722500</v>
      </c>
      <c r="B278" s="121" t="s">
        <v>86</v>
      </c>
      <c r="C278" s="24">
        <v>150500</v>
      </c>
    </row>
    <row r="279" spans="1:5" s="31" customFormat="1" x14ac:dyDescent="0.2">
      <c r="A279" s="17">
        <v>810000</v>
      </c>
      <c r="B279" s="18" t="s">
        <v>748</v>
      </c>
      <c r="C279" s="41">
        <f t="shared" ref="C279:C280" si="60">C280</f>
        <v>93700</v>
      </c>
    </row>
    <row r="280" spans="1:5" s="29" customFormat="1" x14ac:dyDescent="0.2">
      <c r="A280" s="20">
        <v>816000</v>
      </c>
      <c r="B280" s="123" t="s">
        <v>202</v>
      </c>
      <c r="C280" s="19">
        <f t="shared" si="60"/>
        <v>93700</v>
      </c>
    </row>
    <row r="281" spans="1:5" s="4" customFormat="1" ht="18.75" customHeight="1" x14ac:dyDescent="0.2">
      <c r="A281" s="30">
        <v>816100</v>
      </c>
      <c r="B281" s="121" t="s">
        <v>202</v>
      </c>
      <c r="C281" s="24">
        <v>93700</v>
      </c>
    </row>
    <row r="282" spans="1:5" s="31" customFormat="1" x14ac:dyDescent="0.2">
      <c r="A282" s="17">
        <v>930000</v>
      </c>
      <c r="B282" s="59" t="s">
        <v>752</v>
      </c>
      <c r="C282" s="41">
        <f t="shared" ref="C282" si="61">C283</f>
        <v>225000</v>
      </c>
    </row>
    <row r="283" spans="1:5" s="29" customFormat="1" x14ac:dyDescent="0.2">
      <c r="A283" s="152">
        <v>931000</v>
      </c>
      <c r="B283" s="122" t="s">
        <v>751</v>
      </c>
      <c r="C283" s="19">
        <f t="shared" ref="C283" si="62">C284+C285</f>
        <v>225000</v>
      </c>
    </row>
    <row r="284" spans="1:5" s="4" customFormat="1" x14ac:dyDescent="0.2">
      <c r="A284" s="118">
        <v>931100</v>
      </c>
      <c r="B284" s="121" t="s">
        <v>186</v>
      </c>
      <c r="C284" s="24">
        <v>25000</v>
      </c>
    </row>
    <row r="285" spans="1:5" s="4" customFormat="1" x14ac:dyDescent="0.2">
      <c r="A285" s="22">
        <v>931900</v>
      </c>
      <c r="B285" s="121" t="s">
        <v>122</v>
      </c>
      <c r="C285" s="24">
        <v>200000</v>
      </c>
    </row>
    <row r="286" spans="1:5" s="31" customFormat="1" ht="40.5" x14ac:dyDescent="0.2">
      <c r="A286" s="151" t="s">
        <v>1</v>
      </c>
      <c r="B286" s="115" t="s">
        <v>744</v>
      </c>
      <c r="C286" s="41">
        <v>1500</v>
      </c>
    </row>
    <row r="287" spans="1:5" s="4" customFormat="1" x14ac:dyDescent="0.2">
      <c r="A287" s="63"/>
      <c r="B287" s="57" t="s">
        <v>742</v>
      </c>
      <c r="C287" s="61">
        <f t="shared" ref="C287" si="63">+C274+C279+C282+C286</f>
        <v>485700</v>
      </c>
    </row>
    <row r="288" spans="1:5" s="4" customFormat="1" x14ac:dyDescent="0.2">
      <c r="A288" s="40"/>
      <c r="B288" s="18"/>
      <c r="C288" s="24"/>
      <c r="E288" s="3"/>
    </row>
    <row r="289" spans="1:3" s="4" customFormat="1" x14ac:dyDescent="0.2">
      <c r="A289" s="17"/>
      <c r="B289" s="18"/>
      <c r="C289" s="24"/>
    </row>
    <row r="290" spans="1:3" s="4" customFormat="1" x14ac:dyDescent="0.2">
      <c r="A290" s="22" t="s">
        <v>759</v>
      </c>
      <c r="B290" s="25"/>
      <c r="C290" s="24"/>
    </row>
    <row r="291" spans="1:3" s="4" customFormat="1" x14ac:dyDescent="0.2">
      <c r="A291" s="22" t="s">
        <v>243</v>
      </c>
      <c r="B291" s="25"/>
      <c r="C291" s="24"/>
    </row>
    <row r="292" spans="1:3" s="4" customFormat="1" x14ac:dyDescent="0.2">
      <c r="A292" s="22" t="s">
        <v>383</v>
      </c>
      <c r="B292" s="25"/>
      <c r="C292" s="24"/>
    </row>
    <row r="293" spans="1:3" s="4" customFormat="1" x14ac:dyDescent="0.2">
      <c r="A293" s="22" t="s">
        <v>599</v>
      </c>
      <c r="B293" s="25"/>
      <c r="C293" s="24"/>
    </row>
    <row r="294" spans="1:3" s="4" customFormat="1" x14ac:dyDescent="0.2">
      <c r="A294" s="22"/>
      <c r="B294" s="53"/>
      <c r="C294" s="41"/>
    </row>
    <row r="295" spans="1:3" s="31" customFormat="1" ht="18.75" customHeight="1" x14ac:dyDescent="0.2">
      <c r="A295" s="151">
        <v>720000</v>
      </c>
      <c r="B295" s="115" t="s">
        <v>81</v>
      </c>
      <c r="C295" s="41">
        <f t="shared" ref="C295" si="64">+C298+C296</f>
        <v>326000</v>
      </c>
    </row>
    <row r="296" spans="1:3" s="29" customFormat="1" ht="18.75" customHeight="1" x14ac:dyDescent="0.2">
      <c r="A296" s="20">
        <v>721000</v>
      </c>
      <c r="B296" s="21" t="s">
        <v>75</v>
      </c>
      <c r="C296" s="19">
        <f t="shared" ref="C296" si="65">C297</f>
        <v>200000</v>
      </c>
    </row>
    <row r="297" spans="1:3" s="4" customFormat="1" ht="18.75" customHeight="1" x14ac:dyDescent="0.2">
      <c r="A297" s="128">
        <v>721200</v>
      </c>
      <c r="B297" s="121" t="s">
        <v>82</v>
      </c>
      <c r="C297" s="24">
        <v>200000</v>
      </c>
    </row>
    <row r="298" spans="1:3" s="29" customFormat="1" x14ac:dyDescent="0.2">
      <c r="A298" s="20">
        <v>722000</v>
      </c>
      <c r="B298" s="21" t="s">
        <v>747</v>
      </c>
      <c r="C298" s="19">
        <f t="shared" ref="C298" si="66">SUM(C299:C299)</f>
        <v>126000</v>
      </c>
    </row>
    <row r="299" spans="1:3" s="4" customFormat="1" x14ac:dyDescent="0.2">
      <c r="A299" s="22">
        <v>722500</v>
      </c>
      <c r="B299" s="121" t="s">
        <v>86</v>
      </c>
      <c r="C299" s="24">
        <v>126000</v>
      </c>
    </row>
    <row r="300" spans="1:3" s="31" customFormat="1" x14ac:dyDescent="0.2">
      <c r="A300" s="17">
        <v>810000</v>
      </c>
      <c r="B300" s="18" t="s">
        <v>748</v>
      </c>
      <c r="C300" s="41">
        <f t="shared" ref="C300:C301" si="67">C301</f>
        <v>1300000</v>
      </c>
    </row>
    <row r="301" spans="1:3" s="29" customFormat="1" x14ac:dyDescent="0.2">
      <c r="A301" s="20">
        <v>816000</v>
      </c>
      <c r="B301" s="123" t="s">
        <v>202</v>
      </c>
      <c r="C301" s="19">
        <f t="shared" si="67"/>
        <v>1300000</v>
      </c>
    </row>
    <row r="302" spans="1:3" s="4" customFormat="1" ht="18.75" customHeight="1" x14ac:dyDescent="0.2">
      <c r="A302" s="30">
        <v>816100</v>
      </c>
      <c r="B302" s="121" t="s">
        <v>202</v>
      </c>
      <c r="C302" s="24">
        <v>1300000</v>
      </c>
    </row>
    <row r="303" spans="1:3" s="31" customFormat="1" ht="40.5" x14ac:dyDescent="0.2">
      <c r="A303" s="17">
        <v>880000</v>
      </c>
      <c r="B303" s="110" t="s">
        <v>753</v>
      </c>
      <c r="C303" s="41">
        <f t="shared" ref="C303:C304" si="68">C304</f>
        <v>40000</v>
      </c>
    </row>
    <row r="304" spans="1:3" s="29" customFormat="1" ht="40.5" x14ac:dyDescent="0.2">
      <c r="A304" s="20">
        <v>881000</v>
      </c>
      <c r="B304" s="123" t="s">
        <v>144</v>
      </c>
      <c r="C304" s="19">
        <f t="shared" si="68"/>
        <v>40000</v>
      </c>
    </row>
    <row r="305" spans="1:3" s="4" customFormat="1" ht="40.5" x14ac:dyDescent="0.2">
      <c r="A305" s="30">
        <v>881200</v>
      </c>
      <c r="B305" s="121" t="s">
        <v>144</v>
      </c>
      <c r="C305" s="24">
        <v>40000</v>
      </c>
    </row>
    <row r="306" spans="1:3" s="31" customFormat="1" x14ac:dyDescent="0.2">
      <c r="A306" s="17">
        <v>930000</v>
      </c>
      <c r="B306" s="59" t="s">
        <v>752</v>
      </c>
      <c r="C306" s="41">
        <f t="shared" ref="C306" si="69">C307+C309</f>
        <v>263000</v>
      </c>
    </row>
    <row r="307" spans="1:3" s="29" customFormat="1" x14ac:dyDescent="0.2">
      <c r="A307" s="152">
        <v>931000</v>
      </c>
      <c r="B307" s="122" t="s">
        <v>751</v>
      </c>
      <c r="C307" s="19">
        <f t="shared" ref="C307" si="70">C308</f>
        <v>250000</v>
      </c>
    </row>
    <row r="308" spans="1:3" s="4" customFormat="1" x14ac:dyDescent="0.2">
      <c r="A308" s="118">
        <v>931100</v>
      </c>
      <c r="B308" s="121" t="s">
        <v>186</v>
      </c>
      <c r="C308" s="24">
        <v>250000</v>
      </c>
    </row>
    <row r="309" spans="1:3" s="29" customFormat="1" x14ac:dyDescent="0.2">
      <c r="A309" s="20">
        <v>938000</v>
      </c>
      <c r="B309" s="123" t="s">
        <v>123</v>
      </c>
      <c r="C309" s="19">
        <f t="shared" ref="C309" si="71">C310</f>
        <v>13000</v>
      </c>
    </row>
    <row r="310" spans="1:3" s="4" customFormat="1" x14ac:dyDescent="0.2">
      <c r="A310" s="30">
        <v>938200</v>
      </c>
      <c r="B310" s="121" t="s">
        <v>190</v>
      </c>
      <c r="C310" s="24">
        <v>13000</v>
      </c>
    </row>
    <row r="311" spans="1:3" s="4" customFormat="1" ht="40.5" x14ac:dyDescent="0.2">
      <c r="A311" s="151" t="s">
        <v>1</v>
      </c>
      <c r="B311" s="115" t="s">
        <v>744</v>
      </c>
      <c r="C311" s="41">
        <v>110000</v>
      </c>
    </row>
    <row r="312" spans="1:3" s="4" customFormat="1" x14ac:dyDescent="0.2">
      <c r="A312" s="63"/>
      <c r="B312" s="57" t="s">
        <v>742</v>
      </c>
      <c r="C312" s="61">
        <f t="shared" ref="C312" si="72">+C295+C311+C300+C303+C306</f>
        <v>2039000</v>
      </c>
    </row>
    <row r="313" spans="1:3" s="4" customFormat="1" x14ac:dyDescent="0.2">
      <c r="A313" s="40"/>
      <c r="B313" s="18"/>
      <c r="C313" s="41"/>
    </row>
    <row r="314" spans="1:3" s="4" customFormat="1" x14ac:dyDescent="0.2">
      <c r="A314" s="17"/>
      <c r="B314" s="18"/>
      <c r="C314" s="24"/>
    </row>
    <row r="315" spans="1:3" s="4" customFormat="1" x14ac:dyDescent="0.2">
      <c r="A315" s="22" t="s">
        <v>760</v>
      </c>
      <c r="B315" s="25"/>
      <c r="C315" s="24"/>
    </row>
    <row r="316" spans="1:3" s="4" customFormat="1" x14ac:dyDescent="0.2">
      <c r="A316" s="22" t="s">
        <v>243</v>
      </c>
      <c r="B316" s="25"/>
      <c r="C316" s="24"/>
    </row>
    <row r="317" spans="1:3" s="4" customFormat="1" x14ac:dyDescent="0.2">
      <c r="A317" s="22" t="s">
        <v>384</v>
      </c>
      <c r="B317" s="25"/>
      <c r="C317" s="24"/>
    </row>
    <row r="318" spans="1:3" s="4" customFormat="1" x14ac:dyDescent="0.2">
      <c r="A318" s="22" t="s">
        <v>599</v>
      </c>
      <c r="B318" s="25"/>
      <c r="C318" s="24"/>
    </row>
    <row r="319" spans="1:3" s="4" customFormat="1" x14ac:dyDescent="0.2">
      <c r="A319" s="22"/>
      <c r="B319" s="53"/>
      <c r="C319" s="41"/>
    </row>
    <row r="320" spans="1:3" s="31" customFormat="1" ht="18.75" customHeight="1" x14ac:dyDescent="0.2">
      <c r="A320" s="151">
        <v>720000</v>
      </c>
      <c r="B320" s="115" t="s">
        <v>81</v>
      </c>
      <c r="C320" s="41">
        <f t="shared" ref="C320" si="73">+C321+C323+C325</f>
        <v>55000</v>
      </c>
    </row>
    <row r="321" spans="1:3" s="4" customFormat="1" x14ac:dyDescent="0.2">
      <c r="A321" s="20">
        <v>722000</v>
      </c>
      <c r="B321" s="21" t="s">
        <v>747</v>
      </c>
      <c r="C321" s="19">
        <f t="shared" ref="C321" si="74">SUM(C322:C322)</f>
        <v>15000</v>
      </c>
    </row>
    <row r="322" spans="1:3" s="4" customFormat="1" x14ac:dyDescent="0.2">
      <c r="A322" s="22">
        <v>722500</v>
      </c>
      <c r="B322" s="121" t="s">
        <v>86</v>
      </c>
      <c r="C322" s="24">
        <v>15000</v>
      </c>
    </row>
    <row r="323" spans="1:3" s="29" customFormat="1" ht="40.5" x14ac:dyDescent="0.2">
      <c r="A323" s="20">
        <v>728000</v>
      </c>
      <c r="B323" s="21" t="s">
        <v>101</v>
      </c>
      <c r="C323" s="19">
        <f t="shared" ref="C323" si="75">C324</f>
        <v>35000</v>
      </c>
    </row>
    <row r="324" spans="1:3" s="4" customFormat="1" x14ac:dyDescent="0.2">
      <c r="A324" s="22">
        <v>728200</v>
      </c>
      <c r="B324" s="121" t="s">
        <v>130</v>
      </c>
      <c r="C324" s="24">
        <v>35000</v>
      </c>
    </row>
    <row r="325" spans="1:3" s="29" customFormat="1" x14ac:dyDescent="0.2">
      <c r="A325" s="20">
        <v>729000</v>
      </c>
      <c r="B325" s="123" t="s">
        <v>77</v>
      </c>
      <c r="C325" s="19">
        <f t="shared" ref="C325" si="76">C326</f>
        <v>5000</v>
      </c>
    </row>
    <row r="326" spans="1:3" s="4" customFormat="1" x14ac:dyDescent="0.2">
      <c r="A326" s="22">
        <v>729100</v>
      </c>
      <c r="B326" s="121" t="s">
        <v>77</v>
      </c>
      <c r="C326" s="24">
        <v>5000</v>
      </c>
    </row>
    <row r="327" spans="1:3" s="31" customFormat="1" x14ac:dyDescent="0.2">
      <c r="A327" s="17">
        <v>810000</v>
      </c>
      <c r="B327" s="18" t="s">
        <v>748</v>
      </c>
      <c r="C327" s="41">
        <f t="shared" ref="C327:C328" si="77">C328</f>
        <v>120000</v>
      </c>
    </row>
    <row r="328" spans="1:3" s="29" customFormat="1" x14ac:dyDescent="0.2">
      <c r="A328" s="20">
        <v>816000</v>
      </c>
      <c r="B328" s="123" t="s">
        <v>202</v>
      </c>
      <c r="C328" s="19">
        <f t="shared" si="77"/>
        <v>120000</v>
      </c>
    </row>
    <row r="329" spans="1:3" s="4" customFormat="1" ht="18.75" customHeight="1" x14ac:dyDescent="0.2">
      <c r="A329" s="30">
        <v>816100</v>
      </c>
      <c r="B329" s="121" t="s">
        <v>202</v>
      </c>
      <c r="C329" s="24">
        <v>120000</v>
      </c>
    </row>
    <row r="330" spans="1:3" s="31" customFormat="1" ht="40.5" x14ac:dyDescent="0.2">
      <c r="A330" s="17">
        <v>880000</v>
      </c>
      <c r="B330" s="110" t="s">
        <v>753</v>
      </c>
      <c r="C330" s="41">
        <f t="shared" ref="C330:C331" si="78">C331</f>
        <v>30000</v>
      </c>
    </row>
    <row r="331" spans="1:3" s="29" customFormat="1" ht="40.5" x14ac:dyDescent="0.2">
      <c r="A331" s="20">
        <v>881000</v>
      </c>
      <c r="B331" s="123" t="s">
        <v>144</v>
      </c>
      <c r="C331" s="19">
        <f t="shared" si="78"/>
        <v>30000</v>
      </c>
    </row>
    <row r="332" spans="1:3" s="4" customFormat="1" ht="40.5" x14ac:dyDescent="0.2">
      <c r="A332" s="30">
        <v>881200</v>
      </c>
      <c r="B332" s="121" t="s">
        <v>144</v>
      </c>
      <c r="C332" s="24">
        <v>30000</v>
      </c>
    </row>
    <row r="333" spans="1:3" s="31" customFormat="1" x14ac:dyDescent="0.2">
      <c r="A333" s="17">
        <v>930000</v>
      </c>
      <c r="B333" s="59" t="s">
        <v>752</v>
      </c>
      <c r="C333" s="41">
        <f t="shared" ref="C333" si="79">C334+C336</f>
        <v>35000</v>
      </c>
    </row>
    <row r="334" spans="1:3" s="29" customFormat="1" x14ac:dyDescent="0.2">
      <c r="A334" s="152">
        <v>931000</v>
      </c>
      <c r="B334" s="122" t="s">
        <v>751</v>
      </c>
      <c r="C334" s="19">
        <f t="shared" ref="C334" si="80">C335</f>
        <v>30000</v>
      </c>
    </row>
    <row r="335" spans="1:3" s="4" customFormat="1" x14ac:dyDescent="0.2">
      <c r="A335" s="118">
        <v>931100</v>
      </c>
      <c r="B335" s="121" t="s">
        <v>186</v>
      </c>
      <c r="C335" s="24">
        <v>30000</v>
      </c>
    </row>
    <row r="336" spans="1:3" s="29" customFormat="1" x14ac:dyDescent="0.2">
      <c r="A336" s="20">
        <v>938000</v>
      </c>
      <c r="B336" s="123" t="s">
        <v>123</v>
      </c>
      <c r="C336" s="19">
        <f t="shared" ref="C336" si="81">C337</f>
        <v>5000</v>
      </c>
    </row>
    <row r="337" spans="1:3" s="4" customFormat="1" x14ac:dyDescent="0.2">
      <c r="A337" s="30">
        <v>938200</v>
      </c>
      <c r="B337" s="121" t="s">
        <v>190</v>
      </c>
      <c r="C337" s="24">
        <v>5000</v>
      </c>
    </row>
    <row r="338" spans="1:3" s="31" customFormat="1" ht="40.5" x14ac:dyDescent="0.2">
      <c r="A338" s="151" t="s">
        <v>1</v>
      </c>
      <c r="B338" s="115" t="s">
        <v>744</v>
      </c>
      <c r="C338" s="41">
        <v>15000</v>
      </c>
    </row>
    <row r="339" spans="1:3" s="4" customFormat="1" x14ac:dyDescent="0.2">
      <c r="A339" s="63"/>
      <c r="B339" s="57" t="s">
        <v>742</v>
      </c>
      <c r="C339" s="61">
        <f t="shared" ref="C339" si="82">+C320+C327+C330+C333+C338</f>
        <v>255000</v>
      </c>
    </row>
    <row r="340" spans="1:3" s="4" customFormat="1" x14ac:dyDescent="0.2">
      <c r="A340" s="40"/>
      <c r="B340" s="18"/>
      <c r="C340" s="41"/>
    </row>
    <row r="341" spans="1:3" s="4" customFormat="1" x14ac:dyDescent="0.2">
      <c r="A341" s="17"/>
      <c r="B341" s="18"/>
      <c r="C341" s="24"/>
    </row>
    <row r="342" spans="1:3" s="4" customFormat="1" x14ac:dyDescent="0.2">
      <c r="A342" s="22" t="s">
        <v>620</v>
      </c>
      <c r="B342" s="25"/>
      <c r="C342" s="24"/>
    </row>
    <row r="343" spans="1:3" s="4" customFormat="1" x14ac:dyDescent="0.2">
      <c r="A343" s="22" t="s">
        <v>243</v>
      </c>
      <c r="B343" s="25"/>
      <c r="C343" s="24"/>
    </row>
    <row r="344" spans="1:3" s="4" customFormat="1" x14ac:dyDescent="0.2">
      <c r="A344" s="22" t="s">
        <v>385</v>
      </c>
      <c r="B344" s="25"/>
      <c r="C344" s="24"/>
    </row>
    <row r="345" spans="1:3" s="4" customFormat="1" x14ac:dyDescent="0.2">
      <c r="A345" s="22" t="s">
        <v>525</v>
      </c>
      <c r="B345" s="25"/>
      <c r="C345" s="24"/>
    </row>
    <row r="346" spans="1:3" s="4" customFormat="1" x14ac:dyDescent="0.2">
      <c r="A346" s="22"/>
      <c r="B346" s="53"/>
      <c r="C346" s="41"/>
    </row>
    <row r="347" spans="1:3" s="31" customFormat="1" ht="18.75" customHeight="1" x14ac:dyDescent="0.2">
      <c r="A347" s="17">
        <v>930000</v>
      </c>
      <c r="B347" s="59" t="s">
        <v>752</v>
      </c>
      <c r="C347" s="41">
        <f t="shared" ref="C347" si="83">+C348</f>
        <v>3000000</v>
      </c>
    </row>
    <row r="348" spans="1:3" s="4" customFormat="1" x14ac:dyDescent="0.2">
      <c r="A348" s="152">
        <v>931000</v>
      </c>
      <c r="B348" s="122" t="s">
        <v>751</v>
      </c>
      <c r="C348" s="19">
        <f t="shared" ref="C348" si="84">SUM(C349:C349)</f>
        <v>3000000</v>
      </c>
    </row>
    <row r="349" spans="1:3" s="4" customFormat="1" x14ac:dyDescent="0.2">
      <c r="A349" s="155">
        <v>931200</v>
      </c>
      <c r="B349" s="121" t="s">
        <v>187</v>
      </c>
      <c r="C349" s="24">
        <v>3000000</v>
      </c>
    </row>
    <row r="350" spans="1:3" s="4" customFormat="1" ht="40.5" x14ac:dyDescent="0.2">
      <c r="A350" s="151" t="s">
        <v>1</v>
      </c>
      <c r="B350" s="115" t="s">
        <v>744</v>
      </c>
      <c r="C350" s="41">
        <v>516000</v>
      </c>
    </row>
    <row r="351" spans="1:3" s="4" customFormat="1" x14ac:dyDescent="0.2">
      <c r="A351" s="63"/>
      <c r="B351" s="57" t="s">
        <v>742</v>
      </c>
      <c r="C351" s="61">
        <f t="shared" ref="C351" si="85">+C347+C350</f>
        <v>3516000</v>
      </c>
    </row>
    <row r="352" spans="1:3" s="4" customFormat="1" x14ac:dyDescent="0.2">
      <c r="A352" s="40"/>
      <c r="B352" s="18"/>
      <c r="C352" s="41"/>
    </row>
    <row r="353" spans="1:3" s="4" customFormat="1" x14ac:dyDescent="0.2">
      <c r="A353" s="17"/>
      <c r="B353" s="18"/>
      <c r="C353" s="24"/>
    </row>
    <row r="354" spans="1:3" s="4" customFormat="1" x14ac:dyDescent="0.2">
      <c r="A354" s="22" t="s">
        <v>621</v>
      </c>
      <c r="B354" s="25"/>
      <c r="C354" s="24"/>
    </row>
    <row r="355" spans="1:3" s="4" customFormat="1" x14ac:dyDescent="0.2">
      <c r="A355" s="22" t="s">
        <v>243</v>
      </c>
      <c r="B355" s="25"/>
      <c r="C355" s="24"/>
    </row>
    <row r="356" spans="1:3" s="4" customFormat="1" x14ac:dyDescent="0.2">
      <c r="A356" s="22" t="s">
        <v>386</v>
      </c>
      <c r="B356" s="25"/>
      <c r="C356" s="24"/>
    </row>
    <row r="357" spans="1:3" s="4" customFormat="1" x14ac:dyDescent="0.2">
      <c r="A357" s="22" t="s">
        <v>525</v>
      </c>
      <c r="B357" s="25"/>
      <c r="C357" s="24"/>
    </row>
    <row r="358" spans="1:3" s="4" customFormat="1" x14ac:dyDescent="0.2">
      <c r="A358" s="22"/>
      <c r="B358" s="53"/>
      <c r="C358" s="41"/>
    </row>
    <row r="359" spans="1:3" s="31" customFormat="1" ht="18.75" customHeight="1" x14ac:dyDescent="0.2">
      <c r="A359" s="17">
        <v>930000</v>
      </c>
      <c r="B359" s="59" t="s">
        <v>752</v>
      </c>
      <c r="C359" s="41">
        <f t="shared" ref="C359" si="86">+C360</f>
        <v>200000</v>
      </c>
    </row>
    <row r="360" spans="1:3" s="4" customFormat="1" x14ac:dyDescent="0.2">
      <c r="A360" s="152">
        <v>931000</v>
      </c>
      <c r="B360" s="122" t="s">
        <v>751</v>
      </c>
      <c r="C360" s="19">
        <f t="shared" ref="C360" si="87">SUM(C361:C361)</f>
        <v>200000</v>
      </c>
    </row>
    <row r="361" spans="1:3" s="4" customFormat="1" x14ac:dyDescent="0.2">
      <c r="A361" s="155">
        <v>931200</v>
      </c>
      <c r="B361" s="121" t="s">
        <v>187</v>
      </c>
      <c r="C361" s="24">
        <v>200000</v>
      </c>
    </row>
    <row r="362" spans="1:3" s="4" customFormat="1" ht="40.5" x14ac:dyDescent="0.2">
      <c r="A362" s="151" t="s">
        <v>1</v>
      </c>
      <c r="B362" s="115" t="s">
        <v>744</v>
      </c>
      <c r="C362" s="41">
        <v>70900</v>
      </c>
    </row>
    <row r="363" spans="1:3" s="4" customFormat="1" x14ac:dyDescent="0.2">
      <c r="A363" s="63"/>
      <c r="B363" s="57" t="s">
        <v>742</v>
      </c>
      <c r="C363" s="61">
        <f t="shared" ref="C363" si="88">+C359+C362</f>
        <v>270900</v>
      </c>
    </row>
    <row r="364" spans="1:3" s="4" customFormat="1" x14ac:dyDescent="0.2">
      <c r="A364" s="40"/>
      <c r="B364" s="18"/>
      <c r="C364" s="41"/>
    </row>
    <row r="365" spans="1:3" s="4" customFormat="1" x14ac:dyDescent="0.2">
      <c r="A365" s="40"/>
      <c r="B365" s="18"/>
      <c r="C365" s="41"/>
    </row>
    <row r="366" spans="1:3" s="4" customFormat="1" x14ac:dyDescent="0.2">
      <c r="A366" s="22" t="s">
        <v>622</v>
      </c>
      <c r="B366" s="25"/>
      <c r="C366" s="24"/>
    </row>
    <row r="367" spans="1:3" s="4" customFormat="1" x14ac:dyDescent="0.2">
      <c r="A367" s="22" t="s">
        <v>243</v>
      </c>
      <c r="B367" s="25"/>
      <c r="C367" s="24"/>
    </row>
    <row r="368" spans="1:3" s="4" customFormat="1" x14ac:dyDescent="0.2">
      <c r="A368" s="22" t="s">
        <v>387</v>
      </c>
      <c r="B368" s="25"/>
      <c r="C368" s="24"/>
    </row>
    <row r="369" spans="1:3" s="4" customFormat="1" x14ac:dyDescent="0.2">
      <c r="A369" s="22" t="s">
        <v>525</v>
      </c>
      <c r="B369" s="25"/>
      <c r="C369" s="24"/>
    </row>
    <row r="370" spans="1:3" s="4" customFormat="1" x14ac:dyDescent="0.2">
      <c r="A370" s="22"/>
      <c r="B370" s="53"/>
      <c r="C370" s="41"/>
    </row>
    <row r="371" spans="1:3" s="31" customFormat="1" ht="18.75" customHeight="1" x14ac:dyDescent="0.2">
      <c r="A371" s="17">
        <v>930000</v>
      </c>
      <c r="B371" s="59" t="s">
        <v>752</v>
      </c>
      <c r="C371" s="41">
        <f t="shared" ref="C371" si="89">+C372</f>
        <v>1000000</v>
      </c>
    </row>
    <row r="372" spans="1:3" s="4" customFormat="1" x14ac:dyDescent="0.2">
      <c r="A372" s="152">
        <v>931000</v>
      </c>
      <c r="B372" s="122" t="s">
        <v>751</v>
      </c>
      <c r="C372" s="19">
        <f t="shared" ref="C372" si="90">SUM(C373:C373)</f>
        <v>1000000</v>
      </c>
    </row>
    <row r="373" spans="1:3" s="4" customFormat="1" x14ac:dyDescent="0.2">
      <c r="A373" s="155">
        <v>931200</v>
      </c>
      <c r="B373" s="121" t="s">
        <v>187</v>
      </c>
      <c r="C373" s="24">
        <v>1000000</v>
      </c>
    </row>
    <row r="374" spans="1:3" s="31" customFormat="1" ht="40.5" x14ac:dyDescent="0.2">
      <c r="A374" s="151" t="s">
        <v>1</v>
      </c>
      <c r="B374" s="115" t="s">
        <v>744</v>
      </c>
      <c r="C374" s="41">
        <v>341600</v>
      </c>
    </row>
    <row r="375" spans="1:3" s="4" customFormat="1" x14ac:dyDescent="0.2">
      <c r="A375" s="63"/>
      <c r="B375" s="57" t="s">
        <v>742</v>
      </c>
      <c r="C375" s="61">
        <f t="shared" ref="C375" si="91">+C371+C374</f>
        <v>1341600</v>
      </c>
    </row>
    <row r="376" spans="1:3" s="4" customFormat="1" x14ac:dyDescent="0.2">
      <c r="A376" s="40"/>
      <c r="B376" s="18"/>
      <c r="C376" s="41"/>
    </row>
    <row r="377" spans="1:3" s="4" customFormat="1" x14ac:dyDescent="0.2">
      <c r="A377" s="17"/>
      <c r="B377" s="18"/>
      <c r="C377" s="24"/>
    </row>
    <row r="378" spans="1:3" s="4" customFormat="1" x14ac:dyDescent="0.2">
      <c r="A378" s="22" t="s">
        <v>623</v>
      </c>
      <c r="B378" s="25"/>
      <c r="C378" s="24"/>
    </row>
    <row r="379" spans="1:3" s="4" customFormat="1" x14ac:dyDescent="0.2">
      <c r="A379" s="22" t="s">
        <v>243</v>
      </c>
      <c r="B379" s="25"/>
      <c r="C379" s="24"/>
    </row>
    <row r="380" spans="1:3" s="4" customFormat="1" x14ac:dyDescent="0.2">
      <c r="A380" s="22" t="s">
        <v>388</v>
      </c>
      <c r="B380" s="25"/>
      <c r="C380" s="24"/>
    </row>
    <row r="381" spans="1:3" s="4" customFormat="1" x14ac:dyDescent="0.2">
      <c r="A381" s="22" t="s">
        <v>525</v>
      </c>
      <c r="B381" s="25"/>
      <c r="C381" s="24"/>
    </row>
    <row r="382" spans="1:3" s="4" customFormat="1" x14ac:dyDescent="0.2">
      <c r="A382" s="22"/>
      <c r="B382" s="53"/>
      <c r="C382" s="41"/>
    </row>
    <row r="383" spans="1:3" s="31" customFormat="1" ht="18.75" customHeight="1" x14ac:dyDescent="0.2">
      <c r="A383" s="17">
        <v>930000</v>
      </c>
      <c r="B383" s="59" t="s">
        <v>752</v>
      </c>
      <c r="C383" s="41">
        <f t="shared" ref="C383" si="92">+C384</f>
        <v>600000</v>
      </c>
    </row>
    <row r="384" spans="1:3" s="4" customFormat="1" x14ac:dyDescent="0.2">
      <c r="A384" s="152">
        <v>931000</v>
      </c>
      <c r="B384" s="122" t="s">
        <v>751</v>
      </c>
      <c r="C384" s="19">
        <f t="shared" ref="C384" si="93">SUM(C385:C385)</f>
        <v>600000</v>
      </c>
    </row>
    <row r="385" spans="1:3" s="4" customFormat="1" x14ac:dyDescent="0.2">
      <c r="A385" s="155">
        <v>931200</v>
      </c>
      <c r="B385" s="121" t="s">
        <v>187</v>
      </c>
      <c r="C385" s="24">
        <v>600000</v>
      </c>
    </row>
    <row r="386" spans="1:3" s="31" customFormat="1" ht="40.5" x14ac:dyDescent="0.2">
      <c r="A386" s="151" t="s">
        <v>1</v>
      </c>
      <c r="B386" s="115" t="s">
        <v>744</v>
      </c>
      <c r="C386" s="41">
        <v>681900</v>
      </c>
    </row>
    <row r="387" spans="1:3" s="4" customFormat="1" x14ac:dyDescent="0.2">
      <c r="A387" s="63"/>
      <c r="B387" s="57" t="s">
        <v>742</v>
      </c>
      <c r="C387" s="61">
        <f t="shared" ref="C387" si="94">+C383+C386</f>
        <v>1281900</v>
      </c>
    </row>
    <row r="388" spans="1:3" s="4" customFormat="1" x14ac:dyDescent="0.2">
      <c r="A388" s="40"/>
      <c r="B388" s="18"/>
      <c r="C388" s="41"/>
    </row>
    <row r="389" spans="1:3" s="4" customFormat="1" x14ac:dyDescent="0.2">
      <c r="A389" s="17"/>
      <c r="B389" s="18"/>
      <c r="C389" s="24"/>
    </row>
    <row r="390" spans="1:3" s="4" customFormat="1" x14ac:dyDescent="0.2">
      <c r="A390" s="22" t="s">
        <v>624</v>
      </c>
      <c r="B390" s="25"/>
      <c r="C390" s="24"/>
    </row>
    <row r="391" spans="1:3" s="4" customFormat="1" x14ac:dyDescent="0.2">
      <c r="A391" s="22" t="s">
        <v>243</v>
      </c>
      <c r="B391" s="25"/>
      <c r="C391" s="24"/>
    </row>
    <row r="392" spans="1:3" s="4" customFormat="1" x14ac:dyDescent="0.2">
      <c r="A392" s="22" t="s">
        <v>389</v>
      </c>
      <c r="B392" s="25"/>
      <c r="C392" s="24"/>
    </row>
    <row r="393" spans="1:3" s="4" customFormat="1" x14ac:dyDescent="0.2">
      <c r="A393" s="22" t="s">
        <v>525</v>
      </c>
      <c r="B393" s="25"/>
      <c r="C393" s="24"/>
    </row>
    <row r="394" spans="1:3" s="4" customFormat="1" x14ac:dyDescent="0.2">
      <c r="A394" s="22"/>
      <c r="B394" s="53"/>
      <c r="C394" s="41"/>
    </row>
    <row r="395" spans="1:3" s="31" customFormat="1" ht="18.75" customHeight="1" x14ac:dyDescent="0.2">
      <c r="A395" s="17">
        <v>930000</v>
      </c>
      <c r="B395" s="59" t="s">
        <v>752</v>
      </c>
      <c r="C395" s="41">
        <f t="shared" ref="C395" si="95">+C396</f>
        <v>2000000</v>
      </c>
    </row>
    <row r="396" spans="1:3" s="4" customFormat="1" x14ac:dyDescent="0.2">
      <c r="A396" s="152">
        <v>931000</v>
      </c>
      <c r="B396" s="122" t="s">
        <v>751</v>
      </c>
      <c r="C396" s="19">
        <f t="shared" ref="C396" si="96">SUM(C397:C397)</f>
        <v>2000000</v>
      </c>
    </row>
    <row r="397" spans="1:3" s="4" customFormat="1" x14ac:dyDescent="0.2">
      <c r="A397" s="155">
        <v>931200</v>
      </c>
      <c r="B397" s="121" t="s">
        <v>187</v>
      </c>
      <c r="C397" s="24">
        <v>2000000</v>
      </c>
    </row>
    <row r="398" spans="1:3" s="4" customFormat="1" ht="40.5" x14ac:dyDescent="0.2">
      <c r="A398" s="151" t="s">
        <v>1</v>
      </c>
      <c r="B398" s="115" t="s">
        <v>744</v>
      </c>
      <c r="C398" s="24">
        <v>360400</v>
      </c>
    </row>
    <row r="399" spans="1:3" s="4" customFormat="1" x14ac:dyDescent="0.2">
      <c r="A399" s="63"/>
      <c r="B399" s="57" t="s">
        <v>742</v>
      </c>
      <c r="C399" s="61">
        <f t="shared" ref="C399" si="97">+C395+C398</f>
        <v>2360400</v>
      </c>
    </row>
    <row r="400" spans="1:3" s="4" customFormat="1" x14ac:dyDescent="0.2">
      <c r="A400" s="40"/>
      <c r="B400" s="18"/>
      <c r="C400" s="41"/>
    </row>
    <row r="401" spans="1:3" s="4" customFormat="1" x14ac:dyDescent="0.2">
      <c r="A401" s="17"/>
      <c r="B401" s="18"/>
      <c r="C401" s="24"/>
    </row>
    <row r="402" spans="1:3" s="4" customFormat="1" x14ac:dyDescent="0.2">
      <c r="A402" s="22" t="s">
        <v>625</v>
      </c>
      <c r="B402" s="25"/>
      <c r="C402" s="24"/>
    </row>
    <row r="403" spans="1:3" s="4" customFormat="1" x14ac:dyDescent="0.2">
      <c r="A403" s="22" t="s">
        <v>243</v>
      </c>
      <c r="B403" s="25"/>
      <c r="C403" s="24"/>
    </row>
    <row r="404" spans="1:3" s="4" customFormat="1" x14ac:dyDescent="0.2">
      <c r="A404" s="22" t="s">
        <v>390</v>
      </c>
      <c r="B404" s="25"/>
      <c r="C404" s="24"/>
    </row>
    <row r="405" spans="1:3" s="4" customFormat="1" x14ac:dyDescent="0.2">
      <c r="A405" s="22" t="s">
        <v>525</v>
      </c>
      <c r="B405" s="25"/>
      <c r="C405" s="24"/>
    </row>
    <row r="406" spans="1:3" s="4" customFormat="1" x14ac:dyDescent="0.2">
      <c r="A406" s="22"/>
      <c r="B406" s="53"/>
      <c r="C406" s="41"/>
    </row>
    <row r="407" spans="1:3" s="31" customFormat="1" ht="18.75" customHeight="1" x14ac:dyDescent="0.2">
      <c r="A407" s="17">
        <v>930000</v>
      </c>
      <c r="B407" s="59" t="s">
        <v>752</v>
      </c>
      <c r="C407" s="41">
        <f t="shared" ref="C407" si="98">+C408</f>
        <v>317500</v>
      </c>
    </row>
    <row r="408" spans="1:3" s="4" customFormat="1" x14ac:dyDescent="0.2">
      <c r="A408" s="152">
        <v>931000</v>
      </c>
      <c r="B408" s="122" t="s">
        <v>751</v>
      </c>
      <c r="C408" s="19">
        <f t="shared" ref="C408" si="99">SUM(C409:C409)</f>
        <v>317500</v>
      </c>
    </row>
    <row r="409" spans="1:3" s="4" customFormat="1" x14ac:dyDescent="0.2">
      <c r="A409" s="155">
        <v>931200</v>
      </c>
      <c r="B409" s="121" t="s">
        <v>187</v>
      </c>
      <c r="C409" s="24">
        <v>317500</v>
      </c>
    </row>
    <row r="410" spans="1:3" s="31" customFormat="1" ht="40.5" x14ac:dyDescent="0.2">
      <c r="A410" s="151" t="s">
        <v>1</v>
      </c>
      <c r="B410" s="115" t="s">
        <v>744</v>
      </c>
      <c r="C410" s="41">
        <v>82500</v>
      </c>
    </row>
    <row r="411" spans="1:3" s="4" customFormat="1" x14ac:dyDescent="0.2">
      <c r="A411" s="63"/>
      <c r="B411" s="57" t="s">
        <v>742</v>
      </c>
      <c r="C411" s="61">
        <f t="shared" ref="C411" si="100">+C407+C410</f>
        <v>400000</v>
      </c>
    </row>
    <row r="412" spans="1:3" s="4" customFormat="1" x14ac:dyDescent="0.2">
      <c r="A412" s="40"/>
      <c r="B412" s="18"/>
      <c r="C412" s="41"/>
    </row>
    <row r="413" spans="1:3" s="4" customFormat="1" x14ac:dyDescent="0.2">
      <c r="A413" s="17"/>
      <c r="B413" s="18"/>
      <c r="C413" s="24"/>
    </row>
    <row r="414" spans="1:3" s="4" customFormat="1" x14ac:dyDescent="0.2">
      <c r="A414" s="22" t="s">
        <v>626</v>
      </c>
      <c r="B414" s="25"/>
      <c r="C414" s="24"/>
    </row>
    <row r="415" spans="1:3" s="4" customFormat="1" x14ac:dyDescent="0.2">
      <c r="A415" s="22" t="s">
        <v>243</v>
      </c>
      <c r="B415" s="25"/>
      <c r="C415" s="24"/>
    </row>
    <row r="416" spans="1:3" s="4" customFormat="1" x14ac:dyDescent="0.2">
      <c r="A416" s="22" t="s">
        <v>391</v>
      </c>
      <c r="B416" s="25"/>
      <c r="C416" s="24"/>
    </row>
    <row r="417" spans="1:3" s="4" customFormat="1" x14ac:dyDescent="0.2">
      <c r="A417" s="22" t="s">
        <v>525</v>
      </c>
      <c r="B417" s="25"/>
      <c r="C417" s="24"/>
    </row>
    <row r="418" spans="1:3" s="4" customFormat="1" x14ac:dyDescent="0.2">
      <c r="A418" s="22"/>
      <c r="B418" s="53"/>
      <c r="C418" s="41"/>
    </row>
    <row r="419" spans="1:3" s="31" customFormat="1" ht="18.75" customHeight="1" x14ac:dyDescent="0.2">
      <c r="A419" s="17">
        <v>930000</v>
      </c>
      <c r="B419" s="59" t="s">
        <v>752</v>
      </c>
      <c r="C419" s="41">
        <f t="shared" ref="C419" si="101">+C420</f>
        <v>800000</v>
      </c>
    </row>
    <row r="420" spans="1:3" s="4" customFormat="1" x14ac:dyDescent="0.2">
      <c r="A420" s="152">
        <v>931000</v>
      </c>
      <c r="B420" s="122" t="s">
        <v>751</v>
      </c>
      <c r="C420" s="19">
        <f t="shared" ref="C420" si="102">SUM(C421:C421)</f>
        <v>800000</v>
      </c>
    </row>
    <row r="421" spans="1:3" s="4" customFormat="1" x14ac:dyDescent="0.2">
      <c r="A421" s="155">
        <v>931200</v>
      </c>
      <c r="B421" s="121" t="s">
        <v>187</v>
      </c>
      <c r="C421" s="24">
        <v>800000</v>
      </c>
    </row>
    <row r="422" spans="1:3" s="31" customFormat="1" ht="40.5" x14ac:dyDescent="0.2">
      <c r="A422" s="151" t="s">
        <v>1</v>
      </c>
      <c r="B422" s="115" t="s">
        <v>744</v>
      </c>
      <c r="C422" s="41">
        <v>300000</v>
      </c>
    </row>
    <row r="423" spans="1:3" s="4" customFormat="1" x14ac:dyDescent="0.2">
      <c r="A423" s="63"/>
      <c r="B423" s="57" t="s">
        <v>742</v>
      </c>
      <c r="C423" s="61">
        <f>+C419+C422</f>
        <v>1100000</v>
      </c>
    </row>
    <row r="424" spans="1:3" s="4" customFormat="1" x14ac:dyDescent="0.2">
      <c r="A424" s="40"/>
      <c r="B424" s="18"/>
      <c r="C424" s="41"/>
    </row>
    <row r="425" spans="1:3" s="4" customFormat="1" x14ac:dyDescent="0.2">
      <c r="A425" s="17"/>
      <c r="B425" s="18"/>
      <c r="C425" s="24"/>
    </row>
    <row r="426" spans="1:3" s="4" customFormat="1" x14ac:dyDescent="0.2">
      <c r="A426" s="22" t="s">
        <v>627</v>
      </c>
      <c r="B426" s="25"/>
      <c r="C426" s="24"/>
    </row>
    <row r="427" spans="1:3" s="4" customFormat="1" x14ac:dyDescent="0.2">
      <c r="A427" s="22" t="s">
        <v>243</v>
      </c>
      <c r="B427" s="25"/>
      <c r="C427" s="24"/>
    </row>
    <row r="428" spans="1:3" s="4" customFormat="1" x14ac:dyDescent="0.2">
      <c r="A428" s="22" t="s">
        <v>392</v>
      </c>
      <c r="B428" s="25"/>
      <c r="C428" s="24"/>
    </row>
    <row r="429" spans="1:3" s="4" customFormat="1" x14ac:dyDescent="0.2">
      <c r="A429" s="22" t="s">
        <v>525</v>
      </c>
      <c r="B429" s="25"/>
      <c r="C429" s="24"/>
    </row>
    <row r="430" spans="1:3" s="4" customFormat="1" x14ac:dyDescent="0.2">
      <c r="A430" s="22"/>
      <c r="B430" s="53"/>
      <c r="C430" s="41"/>
    </row>
    <row r="431" spans="1:3" s="31" customFormat="1" ht="18.75" customHeight="1" x14ac:dyDescent="0.2">
      <c r="A431" s="17">
        <v>930000</v>
      </c>
      <c r="B431" s="59" t="s">
        <v>752</v>
      </c>
      <c r="C431" s="41">
        <f t="shared" ref="C431" si="103">+C432</f>
        <v>3500000</v>
      </c>
    </row>
    <row r="432" spans="1:3" s="4" customFormat="1" x14ac:dyDescent="0.2">
      <c r="A432" s="152">
        <v>931000</v>
      </c>
      <c r="B432" s="122" t="s">
        <v>751</v>
      </c>
      <c r="C432" s="19">
        <f t="shared" ref="C432" si="104">SUM(C433:C433)</f>
        <v>3500000</v>
      </c>
    </row>
    <row r="433" spans="1:3" s="4" customFormat="1" x14ac:dyDescent="0.2">
      <c r="A433" s="155">
        <v>931200</v>
      </c>
      <c r="B433" s="121" t="s">
        <v>187</v>
      </c>
      <c r="C433" s="24">
        <v>3500000</v>
      </c>
    </row>
    <row r="434" spans="1:3" s="31" customFormat="1" ht="40.5" x14ac:dyDescent="0.2">
      <c r="A434" s="151" t="s">
        <v>1</v>
      </c>
      <c r="B434" s="115" t="s">
        <v>744</v>
      </c>
      <c r="C434" s="41">
        <v>4500000</v>
      </c>
    </row>
    <row r="435" spans="1:3" s="4" customFormat="1" x14ac:dyDescent="0.2">
      <c r="A435" s="63"/>
      <c r="B435" s="57" t="s">
        <v>742</v>
      </c>
      <c r="C435" s="61">
        <f>+C431+C434</f>
        <v>8000000</v>
      </c>
    </row>
    <row r="436" spans="1:3" s="4" customFormat="1" x14ac:dyDescent="0.2">
      <c r="A436" s="40"/>
      <c r="B436" s="18"/>
      <c r="C436" s="41"/>
    </row>
    <row r="437" spans="1:3" s="4" customFormat="1" x14ac:dyDescent="0.2">
      <c r="A437" s="17"/>
      <c r="B437" s="18"/>
      <c r="C437" s="24"/>
    </row>
    <row r="438" spans="1:3" s="4" customFormat="1" x14ac:dyDescent="0.2">
      <c r="A438" s="22" t="s">
        <v>628</v>
      </c>
      <c r="B438" s="25"/>
      <c r="C438" s="24"/>
    </row>
    <row r="439" spans="1:3" s="4" customFormat="1" x14ac:dyDescent="0.2">
      <c r="A439" s="22" t="s">
        <v>243</v>
      </c>
      <c r="B439" s="25"/>
      <c r="C439" s="24"/>
    </row>
    <row r="440" spans="1:3" s="4" customFormat="1" x14ac:dyDescent="0.2">
      <c r="A440" s="22" t="s">
        <v>393</v>
      </c>
      <c r="B440" s="25"/>
      <c r="C440" s="24"/>
    </row>
    <row r="441" spans="1:3" s="4" customFormat="1" x14ac:dyDescent="0.2">
      <c r="A441" s="22" t="s">
        <v>525</v>
      </c>
      <c r="B441" s="25"/>
      <c r="C441" s="24"/>
    </row>
    <row r="442" spans="1:3" s="4" customFormat="1" x14ac:dyDescent="0.2">
      <c r="A442" s="22"/>
      <c r="B442" s="53"/>
      <c r="C442" s="41"/>
    </row>
    <row r="443" spans="1:3" s="31" customFormat="1" ht="18.75" customHeight="1" x14ac:dyDescent="0.2">
      <c r="A443" s="17">
        <v>930000</v>
      </c>
      <c r="B443" s="59" t="s">
        <v>752</v>
      </c>
      <c r="C443" s="41">
        <f t="shared" ref="C443" si="105">+C444</f>
        <v>353900</v>
      </c>
    </row>
    <row r="444" spans="1:3" s="4" customFormat="1" x14ac:dyDescent="0.2">
      <c r="A444" s="152">
        <v>931000</v>
      </c>
      <c r="B444" s="122" t="s">
        <v>751</v>
      </c>
      <c r="C444" s="19">
        <f t="shared" ref="C444" si="106">SUM(C445:C445)</f>
        <v>353900</v>
      </c>
    </row>
    <row r="445" spans="1:3" s="4" customFormat="1" x14ac:dyDescent="0.2">
      <c r="A445" s="155">
        <v>931200</v>
      </c>
      <c r="B445" s="121" t="s">
        <v>187</v>
      </c>
      <c r="C445" s="24">
        <v>353900</v>
      </c>
    </row>
    <row r="446" spans="1:3" s="31" customFormat="1" ht="40.5" x14ac:dyDescent="0.2">
      <c r="A446" s="151" t="s">
        <v>1</v>
      </c>
      <c r="B446" s="115" t="s">
        <v>744</v>
      </c>
      <c r="C446" s="41">
        <v>246100</v>
      </c>
    </row>
    <row r="447" spans="1:3" s="4" customFormat="1" x14ac:dyDescent="0.2">
      <c r="A447" s="63"/>
      <c r="B447" s="57" t="s">
        <v>742</v>
      </c>
      <c r="C447" s="61">
        <f t="shared" ref="C447" si="107">+C443+C446</f>
        <v>600000</v>
      </c>
    </row>
    <row r="448" spans="1:3" s="4" customFormat="1" x14ac:dyDescent="0.2">
      <c r="A448" s="40"/>
      <c r="B448" s="18"/>
      <c r="C448" s="41"/>
    </row>
    <row r="449" spans="1:3" s="4" customFormat="1" x14ac:dyDescent="0.2">
      <c r="A449" s="17"/>
      <c r="B449" s="18"/>
      <c r="C449" s="24"/>
    </row>
    <row r="450" spans="1:3" s="4" customFormat="1" x14ac:dyDescent="0.2">
      <c r="A450" s="22" t="s">
        <v>629</v>
      </c>
      <c r="B450" s="25"/>
      <c r="C450" s="24"/>
    </row>
    <row r="451" spans="1:3" s="4" customFormat="1" x14ac:dyDescent="0.2">
      <c r="A451" s="22" t="s">
        <v>243</v>
      </c>
      <c r="B451" s="25"/>
      <c r="C451" s="24"/>
    </row>
    <row r="452" spans="1:3" s="4" customFormat="1" x14ac:dyDescent="0.2">
      <c r="A452" s="22" t="s">
        <v>394</v>
      </c>
      <c r="B452" s="25"/>
      <c r="C452" s="24"/>
    </row>
    <row r="453" spans="1:3" s="4" customFormat="1" x14ac:dyDescent="0.2">
      <c r="A453" s="22" t="s">
        <v>525</v>
      </c>
      <c r="B453" s="25"/>
      <c r="C453" s="24"/>
    </row>
    <row r="454" spans="1:3" s="4" customFormat="1" x14ac:dyDescent="0.2">
      <c r="A454" s="22"/>
      <c r="B454" s="53"/>
      <c r="C454" s="41"/>
    </row>
    <row r="455" spans="1:3" s="31" customFormat="1" ht="18.75" customHeight="1" x14ac:dyDescent="0.2">
      <c r="A455" s="17">
        <v>930000</v>
      </c>
      <c r="B455" s="59" t="s">
        <v>752</v>
      </c>
      <c r="C455" s="41">
        <f t="shared" ref="C455" si="108">+C456</f>
        <v>300000</v>
      </c>
    </row>
    <row r="456" spans="1:3" s="4" customFormat="1" x14ac:dyDescent="0.2">
      <c r="A456" s="152">
        <v>931000</v>
      </c>
      <c r="B456" s="122" t="s">
        <v>751</v>
      </c>
      <c r="C456" s="19">
        <f t="shared" ref="C456" si="109">SUM(C457:C457)</f>
        <v>300000</v>
      </c>
    </row>
    <row r="457" spans="1:3" s="4" customFormat="1" x14ac:dyDescent="0.2">
      <c r="A457" s="155">
        <v>931200</v>
      </c>
      <c r="B457" s="121" t="s">
        <v>187</v>
      </c>
      <c r="C457" s="24">
        <v>300000</v>
      </c>
    </row>
    <row r="458" spans="1:3" s="4" customFormat="1" ht="40.5" x14ac:dyDescent="0.2">
      <c r="A458" s="151" t="s">
        <v>1</v>
      </c>
      <c r="B458" s="115" t="s">
        <v>744</v>
      </c>
      <c r="C458" s="41">
        <v>104200</v>
      </c>
    </row>
    <row r="459" spans="1:3" s="4" customFormat="1" x14ac:dyDescent="0.2">
      <c r="A459" s="63"/>
      <c r="B459" s="57" t="s">
        <v>742</v>
      </c>
      <c r="C459" s="61">
        <f t="shared" ref="C459" si="110">+C455+C458</f>
        <v>404200</v>
      </c>
    </row>
    <row r="460" spans="1:3" s="4" customFormat="1" x14ac:dyDescent="0.2">
      <c r="A460" s="40"/>
      <c r="B460" s="18"/>
      <c r="C460" s="41"/>
    </row>
    <row r="461" spans="1:3" s="4" customFormat="1" x14ac:dyDescent="0.2">
      <c r="A461" s="17"/>
      <c r="B461" s="18"/>
      <c r="C461" s="24"/>
    </row>
    <row r="462" spans="1:3" s="4" customFormat="1" x14ac:dyDescent="0.2">
      <c r="A462" s="22" t="s">
        <v>630</v>
      </c>
      <c r="B462" s="25"/>
      <c r="C462" s="24"/>
    </row>
    <row r="463" spans="1:3" s="4" customFormat="1" x14ac:dyDescent="0.2">
      <c r="A463" s="22" t="s">
        <v>243</v>
      </c>
      <c r="B463" s="25"/>
      <c r="C463" s="24"/>
    </row>
    <row r="464" spans="1:3" s="4" customFormat="1" x14ac:dyDescent="0.2">
      <c r="A464" s="22" t="s">
        <v>395</v>
      </c>
      <c r="B464" s="25"/>
      <c r="C464" s="24"/>
    </row>
    <row r="465" spans="1:3" s="4" customFormat="1" x14ac:dyDescent="0.2">
      <c r="A465" s="22" t="s">
        <v>525</v>
      </c>
      <c r="B465" s="25"/>
      <c r="C465" s="24"/>
    </row>
    <row r="466" spans="1:3" s="4" customFormat="1" x14ac:dyDescent="0.2">
      <c r="A466" s="22"/>
      <c r="B466" s="53"/>
      <c r="C466" s="41"/>
    </row>
    <row r="467" spans="1:3" s="31" customFormat="1" ht="18.75" customHeight="1" x14ac:dyDescent="0.2">
      <c r="A467" s="17">
        <v>930000</v>
      </c>
      <c r="B467" s="59" t="s">
        <v>752</v>
      </c>
      <c r="C467" s="41">
        <f t="shared" ref="C467" si="111">+C468</f>
        <v>50000</v>
      </c>
    </row>
    <row r="468" spans="1:3" s="4" customFormat="1" x14ac:dyDescent="0.2">
      <c r="A468" s="152">
        <v>931000</v>
      </c>
      <c r="B468" s="122" t="s">
        <v>751</v>
      </c>
      <c r="C468" s="19">
        <f t="shared" ref="C468" si="112">SUM(C469:C469)</f>
        <v>50000</v>
      </c>
    </row>
    <row r="469" spans="1:3" s="4" customFormat="1" x14ac:dyDescent="0.2">
      <c r="A469" s="155">
        <v>931200</v>
      </c>
      <c r="B469" s="121" t="s">
        <v>187</v>
      </c>
      <c r="C469" s="24">
        <v>50000</v>
      </c>
    </row>
    <row r="470" spans="1:3" s="31" customFormat="1" ht="40.5" x14ac:dyDescent="0.2">
      <c r="A470" s="151" t="s">
        <v>1</v>
      </c>
      <c r="B470" s="115" t="s">
        <v>744</v>
      </c>
      <c r="C470" s="41">
        <v>100000</v>
      </c>
    </row>
    <row r="471" spans="1:3" s="4" customFormat="1" x14ac:dyDescent="0.2">
      <c r="A471" s="63"/>
      <c r="B471" s="57" t="s">
        <v>742</v>
      </c>
      <c r="C471" s="61">
        <f t="shared" ref="C471" si="113">+C467+C470</f>
        <v>150000</v>
      </c>
    </row>
    <row r="472" spans="1:3" s="4" customFormat="1" x14ac:dyDescent="0.2">
      <c r="A472" s="40"/>
      <c r="B472" s="18"/>
      <c r="C472" s="41"/>
    </row>
    <row r="473" spans="1:3" s="4" customFormat="1" x14ac:dyDescent="0.2">
      <c r="A473" s="17"/>
      <c r="B473" s="18"/>
      <c r="C473" s="24"/>
    </row>
    <row r="474" spans="1:3" s="4" customFormat="1" x14ac:dyDescent="0.2">
      <c r="A474" s="22" t="s">
        <v>631</v>
      </c>
      <c r="B474" s="25"/>
      <c r="C474" s="24"/>
    </row>
    <row r="475" spans="1:3" s="4" customFormat="1" x14ac:dyDescent="0.2">
      <c r="A475" s="22" t="s">
        <v>243</v>
      </c>
      <c r="B475" s="25"/>
      <c r="C475" s="24"/>
    </row>
    <row r="476" spans="1:3" s="4" customFormat="1" x14ac:dyDescent="0.2">
      <c r="A476" s="22" t="s">
        <v>396</v>
      </c>
      <c r="B476" s="25"/>
      <c r="C476" s="24"/>
    </row>
    <row r="477" spans="1:3" s="4" customFormat="1" x14ac:dyDescent="0.2">
      <c r="A477" s="22" t="s">
        <v>525</v>
      </c>
      <c r="B477" s="25"/>
      <c r="C477" s="24"/>
    </row>
    <row r="478" spans="1:3" s="4" customFormat="1" x14ac:dyDescent="0.2">
      <c r="A478" s="22"/>
      <c r="B478" s="53"/>
      <c r="C478" s="41"/>
    </row>
    <row r="479" spans="1:3" s="31" customFormat="1" ht="18.75" customHeight="1" x14ac:dyDescent="0.2">
      <c r="A479" s="17">
        <v>930000</v>
      </c>
      <c r="B479" s="59" t="s">
        <v>752</v>
      </c>
      <c r="C479" s="41">
        <f t="shared" ref="C479" si="114">+C480</f>
        <v>1000000</v>
      </c>
    </row>
    <row r="480" spans="1:3" s="4" customFormat="1" x14ac:dyDescent="0.2">
      <c r="A480" s="152">
        <v>931000</v>
      </c>
      <c r="B480" s="122" t="s">
        <v>751</v>
      </c>
      <c r="C480" s="19">
        <f t="shared" ref="C480" si="115">SUM(C481:C481)</f>
        <v>1000000</v>
      </c>
    </row>
    <row r="481" spans="1:3" s="4" customFormat="1" x14ac:dyDescent="0.2">
      <c r="A481" s="155">
        <v>931200</v>
      </c>
      <c r="B481" s="121" t="s">
        <v>187</v>
      </c>
      <c r="C481" s="24">
        <v>1000000</v>
      </c>
    </row>
    <row r="482" spans="1:3" s="4" customFormat="1" ht="40.5" x14ac:dyDescent="0.2">
      <c r="A482" s="151" t="s">
        <v>1</v>
      </c>
      <c r="B482" s="115" t="s">
        <v>744</v>
      </c>
      <c r="C482" s="41">
        <v>571600</v>
      </c>
    </row>
    <row r="483" spans="1:3" s="4" customFormat="1" x14ac:dyDescent="0.2">
      <c r="A483" s="63"/>
      <c r="B483" s="57" t="s">
        <v>742</v>
      </c>
      <c r="C483" s="61">
        <f t="shared" ref="C483" si="116">+C479+C482</f>
        <v>1571600</v>
      </c>
    </row>
    <row r="484" spans="1:3" s="4" customFormat="1" x14ac:dyDescent="0.2">
      <c r="A484" s="40"/>
      <c r="B484" s="18"/>
      <c r="C484" s="41"/>
    </row>
    <row r="485" spans="1:3" s="4" customFormat="1" x14ac:dyDescent="0.2">
      <c r="A485" s="17"/>
      <c r="B485" s="18"/>
      <c r="C485" s="24"/>
    </row>
    <row r="486" spans="1:3" s="4" customFormat="1" x14ac:dyDescent="0.2">
      <c r="A486" s="22" t="s">
        <v>632</v>
      </c>
      <c r="B486" s="25"/>
      <c r="C486" s="24"/>
    </row>
    <row r="487" spans="1:3" s="4" customFormat="1" x14ac:dyDescent="0.2">
      <c r="A487" s="22" t="s">
        <v>243</v>
      </c>
      <c r="B487" s="25"/>
      <c r="C487" s="24"/>
    </row>
    <row r="488" spans="1:3" s="4" customFormat="1" x14ac:dyDescent="0.2">
      <c r="A488" s="22" t="s">
        <v>397</v>
      </c>
      <c r="B488" s="25"/>
      <c r="C488" s="24"/>
    </row>
    <row r="489" spans="1:3" s="4" customFormat="1" x14ac:dyDescent="0.2">
      <c r="A489" s="22" t="s">
        <v>525</v>
      </c>
      <c r="B489" s="25"/>
      <c r="C489" s="24"/>
    </row>
    <row r="490" spans="1:3" s="4" customFormat="1" x14ac:dyDescent="0.2">
      <c r="A490" s="22"/>
      <c r="B490" s="53"/>
      <c r="C490" s="41"/>
    </row>
    <row r="491" spans="1:3" s="31" customFormat="1" ht="18.75" customHeight="1" x14ac:dyDescent="0.2">
      <c r="A491" s="17">
        <v>930000</v>
      </c>
      <c r="B491" s="59" t="s">
        <v>752</v>
      </c>
      <c r="C491" s="41">
        <f t="shared" ref="C491" si="117">+C492</f>
        <v>100000</v>
      </c>
    </row>
    <row r="492" spans="1:3" s="4" customFormat="1" x14ac:dyDescent="0.2">
      <c r="A492" s="152">
        <v>931000</v>
      </c>
      <c r="B492" s="122" t="s">
        <v>751</v>
      </c>
      <c r="C492" s="19">
        <f t="shared" ref="C492" si="118">SUM(C493:C493)</f>
        <v>100000</v>
      </c>
    </row>
    <row r="493" spans="1:3" s="4" customFormat="1" x14ac:dyDescent="0.2">
      <c r="A493" s="155">
        <v>931200</v>
      </c>
      <c r="B493" s="121" t="s">
        <v>187</v>
      </c>
      <c r="C493" s="24">
        <v>100000</v>
      </c>
    </row>
    <row r="494" spans="1:3" s="31" customFormat="1" ht="40.5" x14ac:dyDescent="0.2">
      <c r="A494" s="151" t="s">
        <v>1</v>
      </c>
      <c r="B494" s="115" t="s">
        <v>744</v>
      </c>
      <c r="C494" s="41">
        <v>129400</v>
      </c>
    </row>
    <row r="495" spans="1:3" s="4" customFormat="1" x14ac:dyDescent="0.2">
      <c r="A495" s="63"/>
      <c r="B495" s="57" t="s">
        <v>742</v>
      </c>
      <c r="C495" s="61">
        <f t="shared" ref="C495" si="119">+C491+C494</f>
        <v>229400</v>
      </c>
    </row>
    <row r="496" spans="1:3" s="4" customFormat="1" x14ac:dyDescent="0.2">
      <c r="A496" s="40"/>
      <c r="B496" s="18"/>
      <c r="C496" s="41"/>
    </row>
    <row r="497" spans="1:3" s="4" customFormat="1" x14ac:dyDescent="0.2">
      <c r="A497" s="17"/>
      <c r="B497" s="18"/>
      <c r="C497" s="24"/>
    </row>
    <row r="498" spans="1:3" s="4" customFormat="1" x14ac:dyDescent="0.2">
      <c r="A498" s="22" t="s">
        <v>633</v>
      </c>
      <c r="B498" s="25"/>
      <c r="C498" s="24"/>
    </row>
    <row r="499" spans="1:3" s="4" customFormat="1" x14ac:dyDescent="0.2">
      <c r="A499" s="22" t="s">
        <v>243</v>
      </c>
      <c r="B499" s="25"/>
      <c r="C499" s="24"/>
    </row>
    <row r="500" spans="1:3" s="4" customFormat="1" x14ac:dyDescent="0.2">
      <c r="A500" s="22" t="s">
        <v>398</v>
      </c>
      <c r="B500" s="25"/>
      <c r="C500" s="24"/>
    </row>
    <row r="501" spans="1:3" s="4" customFormat="1" x14ac:dyDescent="0.2">
      <c r="A501" s="22" t="s">
        <v>525</v>
      </c>
      <c r="B501" s="25"/>
      <c r="C501" s="24"/>
    </row>
    <row r="502" spans="1:3" s="4" customFormat="1" x14ac:dyDescent="0.2">
      <c r="A502" s="22"/>
      <c r="B502" s="53"/>
      <c r="C502" s="41"/>
    </row>
    <row r="503" spans="1:3" s="31" customFormat="1" ht="18.75" customHeight="1" x14ac:dyDescent="0.2">
      <c r="A503" s="17">
        <v>930000</v>
      </c>
      <c r="B503" s="59" t="s">
        <v>752</v>
      </c>
      <c r="C503" s="41">
        <f t="shared" ref="C503" si="120">+C504</f>
        <v>200000</v>
      </c>
    </row>
    <row r="504" spans="1:3" s="4" customFormat="1" x14ac:dyDescent="0.2">
      <c r="A504" s="152">
        <v>931000</v>
      </c>
      <c r="B504" s="122" t="s">
        <v>751</v>
      </c>
      <c r="C504" s="19">
        <f t="shared" ref="C504" si="121">SUM(C505:C505)</f>
        <v>200000</v>
      </c>
    </row>
    <row r="505" spans="1:3" s="4" customFormat="1" x14ac:dyDescent="0.2">
      <c r="A505" s="155">
        <v>931200</v>
      </c>
      <c r="B505" s="121" t="s">
        <v>187</v>
      </c>
      <c r="C505" s="24">
        <v>200000</v>
      </c>
    </row>
    <row r="506" spans="1:3" s="31" customFormat="1" ht="40.5" x14ac:dyDescent="0.2">
      <c r="A506" s="151" t="s">
        <v>1</v>
      </c>
      <c r="B506" s="115" t="s">
        <v>744</v>
      </c>
      <c r="C506" s="41">
        <v>150000</v>
      </c>
    </row>
    <row r="507" spans="1:3" s="4" customFormat="1" x14ac:dyDescent="0.2">
      <c r="A507" s="63"/>
      <c r="B507" s="57" t="s">
        <v>742</v>
      </c>
      <c r="C507" s="61">
        <f t="shared" ref="C507" si="122">+C503+C506</f>
        <v>350000</v>
      </c>
    </row>
    <row r="508" spans="1:3" s="4" customFormat="1" x14ac:dyDescent="0.2">
      <c r="A508" s="40"/>
      <c r="B508" s="18"/>
      <c r="C508" s="41"/>
    </row>
    <row r="509" spans="1:3" s="4" customFormat="1" x14ac:dyDescent="0.2">
      <c r="A509" s="17"/>
      <c r="B509" s="18"/>
      <c r="C509" s="24"/>
    </row>
    <row r="510" spans="1:3" s="4" customFormat="1" x14ac:dyDescent="0.2">
      <c r="A510" s="22" t="s">
        <v>634</v>
      </c>
      <c r="B510" s="25"/>
      <c r="C510" s="24"/>
    </row>
    <row r="511" spans="1:3" s="4" customFormat="1" x14ac:dyDescent="0.2">
      <c r="A511" s="22" t="s">
        <v>243</v>
      </c>
      <c r="B511" s="25"/>
      <c r="C511" s="24"/>
    </row>
    <row r="512" spans="1:3" s="4" customFormat="1" x14ac:dyDescent="0.2">
      <c r="A512" s="22" t="s">
        <v>399</v>
      </c>
      <c r="B512" s="25"/>
      <c r="C512" s="24"/>
    </row>
    <row r="513" spans="1:3" s="4" customFormat="1" x14ac:dyDescent="0.2">
      <c r="A513" s="22" t="s">
        <v>525</v>
      </c>
      <c r="B513" s="25"/>
      <c r="C513" s="24"/>
    </row>
    <row r="514" spans="1:3" s="4" customFormat="1" x14ac:dyDescent="0.2">
      <c r="A514" s="22"/>
      <c r="B514" s="53"/>
      <c r="C514" s="41"/>
    </row>
    <row r="515" spans="1:3" s="31" customFormat="1" ht="18.75" customHeight="1" x14ac:dyDescent="0.2">
      <c r="A515" s="17">
        <v>930000</v>
      </c>
      <c r="B515" s="59" t="s">
        <v>752</v>
      </c>
      <c r="C515" s="41">
        <f t="shared" ref="C515" si="123">+C516</f>
        <v>500000</v>
      </c>
    </row>
    <row r="516" spans="1:3" s="4" customFormat="1" x14ac:dyDescent="0.2">
      <c r="A516" s="152">
        <v>931000</v>
      </c>
      <c r="B516" s="122" t="s">
        <v>751</v>
      </c>
      <c r="C516" s="19">
        <f t="shared" ref="C516" si="124">SUM(C517:C517)</f>
        <v>500000</v>
      </c>
    </row>
    <row r="517" spans="1:3" s="4" customFormat="1" x14ac:dyDescent="0.2">
      <c r="A517" s="155">
        <v>931200</v>
      </c>
      <c r="B517" s="121" t="s">
        <v>187</v>
      </c>
      <c r="C517" s="24">
        <v>500000</v>
      </c>
    </row>
    <row r="518" spans="1:3" s="4" customFormat="1" ht="40.5" x14ac:dyDescent="0.2">
      <c r="A518" s="151" t="s">
        <v>1</v>
      </c>
      <c r="B518" s="115" t="s">
        <v>744</v>
      </c>
      <c r="C518" s="41">
        <v>300000</v>
      </c>
    </row>
    <row r="519" spans="1:3" s="4" customFormat="1" x14ac:dyDescent="0.2">
      <c r="A519" s="63"/>
      <c r="B519" s="57" t="s">
        <v>742</v>
      </c>
      <c r="C519" s="61">
        <f t="shared" ref="C519" si="125">+C515+C518</f>
        <v>800000</v>
      </c>
    </row>
    <row r="520" spans="1:3" s="4" customFormat="1" x14ac:dyDescent="0.2">
      <c r="A520" s="40"/>
      <c r="B520" s="18"/>
      <c r="C520" s="41"/>
    </row>
    <row r="521" spans="1:3" s="4" customFormat="1" x14ac:dyDescent="0.2">
      <c r="A521" s="17"/>
      <c r="B521" s="18"/>
      <c r="C521" s="24"/>
    </row>
    <row r="522" spans="1:3" s="4" customFormat="1" x14ac:dyDescent="0.2">
      <c r="A522" s="22" t="s">
        <v>635</v>
      </c>
      <c r="B522" s="25"/>
      <c r="C522" s="24"/>
    </row>
    <row r="523" spans="1:3" s="4" customFormat="1" x14ac:dyDescent="0.2">
      <c r="A523" s="22" t="s">
        <v>243</v>
      </c>
      <c r="B523" s="25"/>
      <c r="C523" s="24"/>
    </row>
    <row r="524" spans="1:3" s="4" customFormat="1" x14ac:dyDescent="0.2">
      <c r="A524" s="22" t="s">
        <v>400</v>
      </c>
      <c r="B524" s="25"/>
      <c r="C524" s="24"/>
    </row>
    <row r="525" spans="1:3" s="4" customFormat="1" x14ac:dyDescent="0.2">
      <c r="A525" s="22" t="s">
        <v>525</v>
      </c>
      <c r="B525" s="25"/>
      <c r="C525" s="24"/>
    </row>
    <row r="526" spans="1:3" s="4" customFormat="1" x14ac:dyDescent="0.2">
      <c r="A526" s="22"/>
      <c r="B526" s="53"/>
      <c r="C526" s="41"/>
    </row>
    <row r="527" spans="1:3" s="31" customFormat="1" ht="18.75" customHeight="1" x14ac:dyDescent="0.2">
      <c r="A527" s="17">
        <v>930000</v>
      </c>
      <c r="B527" s="59" t="s">
        <v>752</v>
      </c>
      <c r="C527" s="41">
        <f t="shared" ref="C527" si="126">+C528</f>
        <v>459200</v>
      </c>
    </row>
    <row r="528" spans="1:3" s="4" customFormat="1" x14ac:dyDescent="0.2">
      <c r="A528" s="152">
        <v>931000</v>
      </c>
      <c r="B528" s="122" t="s">
        <v>751</v>
      </c>
      <c r="C528" s="19">
        <f t="shared" ref="C528" si="127">SUM(C529:C529)</f>
        <v>459200</v>
      </c>
    </row>
    <row r="529" spans="1:3" s="4" customFormat="1" x14ac:dyDescent="0.2">
      <c r="A529" s="155">
        <v>931200</v>
      </c>
      <c r="B529" s="121" t="s">
        <v>187</v>
      </c>
      <c r="C529" s="24">
        <v>459200</v>
      </c>
    </row>
    <row r="530" spans="1:3" s="4" customFormat="1" ht="40.5" x14ac:dyDescent="0.2">
      <c r="A530" s="151" t="s">
        <v>1</v>
      </c>
      <c r="B530" s="115" t="s">
        <v>744</v>
      </c>
      <c r="C530" s="41">
        <v>440800</v>
      </c>
    </row>
    <row r="531" spans="1:3" s="4" customFormat="1" x14ac:dyDescent="0.2">
      <c r="A531" s="63"/>
      <c r="B531" s="57" t="s">
        <v>742</v>
      </c>
      <c r="C531" s="61">
        <f t="shared" ref="C531" si="128">+C527+C530</f>
        <v>900000</v>
      </c>
    </row>
    <row r="532" spans="1:3" s="4" customFormat="1" x14ac:dyDescent="0.2">
      <c r="A532" s="40"/>
      <c r="B532" s="18"/>
      <c r="C532" s="41"/>
    </row>
    <row r="533" spans="1:3" s="4" customFormat="1" x14ac:dyDescent="0.2">
      <c r="A533" s="17"/>
      <c r="B533" s="18"/>
      <c r="C533" s="24"/>
    </row>
    <row r="534" spans="1:3" s="4" customFormat="1" x14ac:dyDescent="0.2">
      <c r="A534" s="22" t="s">
        <v>636</v>
      </c>
      <c r="B534" s="25"/>
      <c r="C534" s="24"/>
    </row>
    <row r="535" spans="1:3" s="4" customFormat="1" x14ac:dyDescent="0.2">
      <c r="A535" s="22" t="s">
        <v>243</v>
      </c>
      <c r="B535" s="25"/>
      <c r="C535" s="24"/>
    </row>
    <row r="536" spans="1:3" s="4" customFormat="1" x14ac:dyDescent="0.2">
      <c r="A536" s="22" t="s">
        <v>401</v>
      </c>
      <c r="B536" s="25"/>
      <c r="C536" s="24"/>
    </row>
    <row r="537" spans="1:3" s="4" customFormat="1" x14ac:dyDescent="0.2">
      <c r="A537" s="22" t="s">
        <v>525</v>
      </c>
      <c r="B537" s="25"/>
      <c r="C537" s="24"/>
    </row>
    <row r="538" spans="1:3" s="4" customFormat="1" x14ac:dyDescent="0.2">
      <c r="A538" s="22"/>
      <c r="B538" s="53"/>
      <c r="C538" s="41"/>
    </row>
    <row r="539" spans="1:3" s="31" customFormat="1" x14ac:dyDescent="0.2">
      <c r="A539" s="17">
        <v>930000</v>
      </c>
      <c r="B539" s="59" t="s">
        <v>752</v>
      </c>
      <c r="C539" s="41">
        <f t="shared" ref="C539:C540" si="129">C540</f>
        <v>80000</v>
      </c>
    </row>
    <row r="540" spans="1:3" s="29" customFormat="1" x14ac:dyDescent="0.2">
      <c r="A540" s="152">
        <v>931000</v>
      </c>
      <c r="B540" s="122" t="s">
        <v>751</v>
      </c>
      <c r="C540" s="19">
        <f t="shared" si="129"/>
        <v>80000</v>
      </c>
    </row>
    <row r="541" spans="1:3" s="4" customFormat="1" x14ac:dyDescent="0.2">
      <c r="A541" s="155">
        <v>931200</v>
      </c>
      <c r="B541" s="121" t="s">
        <v>187</v>
      </c>
      <c r="C541" s="24">
        <v>80000</v>
      </c>
    </row>
    <row r="542" spans="1:3" s="4" customFormat="1" ht="40.5" x14ac:dyDescent="0.2">
      <c r="A542" s="151" t="s">
        <v>1</v>
      </c>
      <c r="B542" s="115" t="s">
        <v>744</v>
      </c>
      <c r="C542" s="41">
        <v>70000</v>
      </c>
    </row>
    <row r="543" spans="1:3" s="4" customFormat="1" x14ac:dyDescent="0.2">
      <c r="A543" s="63"/>
      <c r="B543" s="57" t="s">
        <v>742</v>
      </c>
      <c r="C543" s="61">
        <f t="shared" ref="C543" si="130">C542+C539</f>
        <v>150000</v>
      </c>
    </row>
    <row r="544" spans="1:3" s="4" customFormat="1" x14ac:dyDescent="0.2">
      <c r="A544" s="40"/>
      <c r="B544" s="18"/>
      <c r="C544" s="41"/>
    </row>
    <row r="545" spans="1:3" s="4" customFormat="1" x14ac:dyDescent="0.2">
      <c r="A545" s="17"/>
      <c r="B545" s="18"/>
      <c r="C545" s="24"/>
    </row>
    <row r="546" spans="1:3" s="4" customFormat="1" x14ac:dyDescent="0.2">
      <c r="A546" s="22" t="s">
        <v>637</v>
      </c>
      <c r="B546" s="25"/>
      <c r="C546" s="24"/>
    </row>
    <row r="547" spans="1:3" s="4" customFormat="1" x14ac:dyDescent="0.2">
      <c r="A547" s="22" t="s">
        <v>243</v>
      </c>
      <c r="B547" s="25"/>
      <c r="C547" s="24"/>
    </row>
    <row r="548" spans="1:3" s="4" customFormat="1" x14ac:dyDescent="0.2">
      <c r="A548" s="22" t="s">
        <v>402</v>
      </c>
      <c r="B548" s="25"/>
      <c r="C548" s="24"/>
    </row>
    <row r="549" spans="1:3" s="4" customFormat="1" x14ac:dyDescent="0.2">
      <c r="A549" s="22" t="s">
        <v>525</v>
      </c>
      <c r="B549" s="25"/>
      <c r="C549" s="24"/>
    </row>
    <row r="550" spans="1:3" s="4" customFormat="1" x14ac:dyDescent="0.2">
      <c r="A550" s="22"/>
      <c r="B550" s="53"/>
      <c r="C550" s="41"/>
    </row>
    <row r="551" spans="1:3" s="31" customFormat="1" ht="18.75" customHeight="1" x14ac:dyDescent="0.2">
      <c r="A551" s="17">
        <v>930000</v>
      </c>
      <c r="B551" s="59" t="s">
        <v>752</v>
      </c>
      <c r="C551" s="41">
        <f t="shared" ref="C551" si="131">+C552</f>
        <v>53100</v>
      </c>
    </row>
    <row r="552" spans="1:3" s="4" customFormat="1" x14ac:dyDescent="0.2">
      <c r="A552" s="152">
        <v>931000</v>
      </c>
      <c r="B552" s="122" t="s">
        <v>751</v>
      </c>
      <c r="C552" s="19">
        <f t="shared" ref="C552" si="132">SUM(C553:C553)</f>
        <v>53100</v>
      </c>
    </row>
    <row r="553" spans="1:3" s="4" customFormat="1" x14ac:dyDescent="0.2">
      <c r="A553" s="155">
        <v>931200</v>
      </c>
      <c r="B553" s="121" t="s">
        <v>187</v>
      </c>
      <c r="C553" s="24">
        <v>53100</v>
      </c>
    </row>
    <row r="554" spans="1:3" s="4" customFormat="1" ht="40.5" x14ac:dyDescent="0.2">
      <c r="A554" s="151" t="s">
        <v>1</v>
      </c>
      <c r="B554" s="115" t="s">
        <v>744</v>
      </c>
      <c r="C554" s="41">
        <v>380500</v>
      </c>
    </row>
    <row r="555" spans="1:3" s="4" customFormat="1" x14ac:dyDescent="0.2">
      <c r="A555" s="63"/>
      <c r="B555" s="57" t="s">
        <v>742</v>
      </c>
      <c r="C555" s="61">
        <f t="shared" ref="C555" si="133">+C551+C554</f>
        <v>433600</v>
      </c>
    </row>
    <row r="556" spans="1:3" s="4" customFormat="1" x14ac:dyDescent="0.2">
      <c r="A556" s="40"/>
      <c r="B556" s="18"/>
      <c r="C556" s="41"/>
    </row>
    <row r="557" spans="1:3" s="4" customFormat="1" x14ac:dyDescent="0.2">
      <c r="A557" s="17"/>
      <c r="B557" s="18"/>
      <c r="C557" s="24"/>
    </row>
    <row r="558" spans="1:3" s="4" customFormat="1" x14ac:dyDescent="0.2">
      <c r="A558" s="22" t="s">
        <v>638</v>
      </c>
      <c r="B558" s="25"/>
      <c r="C558" s="24"/>
    </row>
    <row r="559" spans="1:3" s="4" customFormat="1" x14ac:dyDescent="0.2">
      <c r="A559" s="22" t="s">
        <v>243</v>
      </c>
      <c r="B559" s="25"/>
      <c r="C559" s="24"/>
    </row>
    <row r="560" spans="1:3" s="4" customFormat="1" x14ac:dyDescent="0.2">
      <c r="A560" s="22" t="s">
        <v>403</v>
      </c>
      <c r="B560" s="25"/>
      <c r="C560" s="24"/>
    </row>
    <row r="561" spans="1:3" s="4" customFormat="1" x14ac:dyDescent="0.2">
      <c r="A561" s="22" t="s">
        <v>525</v>
      </c>
      <c r="B561" s="25"/>
      <c r="C561" s="24"/>
    </row>
    <row r="562" spans="1:3" s="4" customFormat="1" x14ac:dyDescent="0.2">
      <c r="A562" s="22"/>
      <c r="B562" s="53"/>
      <c r="C562" s="41"/>
    </row>
    <row r="563" spans="1:3" s="31" customFormat="1" ht="18.75" customHeight="1" x14ac:dyDescent="0.2">
      <c r="A563" s="17">
        <v>930000</v>
      </c>
      <c r="B563" s="59" t="s">
        <v>752</v>
      </c>
      <c r="C563" s="41">
        <f t="shared" ref="C563" si="134">+C564</f>
        <v>80000</v>
      </c>
    </row>
    <row r="564" spans="1:3" s="4" customFormat="1" x14ac:dyDescent="0.2">
      <c r="A564" s="152">
        <v>931000</v>
      </c>
      <c r="B564" s="122" t="s">
        <v>751</v>
      </c>
      <c r="C564" s="19">
        <f t="shared" ref="C564" si="135">SUM(C565:C565)</f>
        <v>80000</v>
      </c>
    </row>
    <row r="565" spans="1:3" s="4" customFormat="1" x14ac:dyDescent="0.2">
      <c r="A565" s="155">
        <v>931200</v>
      </c>
      <c r="B565" s="121" t="s">
        <v>187</v>
      </c>
      <c r="C565" s="24">
        <v>80000</v>
      </c>
    </row>
    <row r="566" spans="1:3" s="31" customFormat="1" ht="40.5" x14ac:dyDescent="0.2">
      <c r="A566" s="151" t="s">
        <v>1</v>
      </c>
      <c r="B566" s="115" t="s">
        <v>744</v>
      </c>
      <c r="C566" s="41">
        <v>739000</v>
      </c>
    </row>
    <row r="567" spans="1:3" s="4" customFormat="1" x14ac:dyDescent="0.2">
      <c r="A567" s="63"/>
      <c r="B567" s="57" t="s">
        <v>742</v>
      </c>
      <c r="C567" s="61">
        <f t="shared" ref="C567" si="136">+C563+C566</f>
        <v>819000</v>
      </c>
    </row>
    <row r="568" spans="1:3" s="4" customFormat="1" x14ac:dyDescent="0.2">
      <c r="A568" s="40"/>
      <c r="B568" s="18"/>
      <c r="C568" s="41"/>
    </row>
    <row r="569" spans="1:3" s="4" customFormat="1" x14ac:dyDescent="0.2">
      <c r="A569" s="40"/>
      <c r="B569" s="18"/>
      <c r="C569" s="41"/>
    </row>
    <row r="570" spans="1:3" s="4" customFormat="1" x14ac:dyDescent="0.2">
      <c r="A570" s="22" t="s">
        <v>639</v>
      </c>
      <c r="B570" s="25"/>
      <c r="C570" s="41"/>
    </row>
    <row r="571" spans="1:3" s="4" customFormat="1" x14ac:dyDescent="0.2">
      <c r="A571" s="22" t="s">
        <v>243</v>
      </c>
      <c r="B571" s="25"/>
      <c r="C571" s="41"/>
    </row>
    <row r="572" spans="1:3" s="4" customFormat="1" x14ac:dyDescent="0.2">
      <c r="A572" s="22" t="s">
        <v>404</v>
      </c>
      <c r="B572" s="25"/>
      <c r="C572" s="41"/>
    </row>
    <row r="573" spans="1:3" s="4" customFormat="1" x14ac:dyDescent="0.2">
      <c r="A573" s="22" t="s">
        <v>525</v>
      </c>
      <c r="B573" s="25"/>
      <c r="C573" s="41"/>
    </row>
    <row r="574" spans="1:3" s="4" customFormat="1" x14ac:dyDescent="0.2">
      <c r="A574" s="22"/>
      <c r="B574" s="53"/>
      <c r="C574" s="41"/>
    </row>
    <row r="575" spans="1:3" s="31" customFormat="1" ht="18.75" customHeight="1" x14ac:dyDescent="0.2">
      <c r="A575" s="17">
        <v>930000</v>
      </c>
      <c r="B575" s="59" t="s">
        <v>752</v>
      </c>
      <c r="C575" s="41">
        <f t="shared" ref="C575" si="137">+C576</f>
        <v>200000</v>
      </c>
    </row>
    <row r="576" spans="1:3" s="4" customFormat="1" x14ac:dyDescent="0.2">
      <c r="A576" s="152">
        <v>931000</v>
      </c>
      <c r="B576" s="122" t="s">
        <v>751</v>
      </c>
      <c r="C576" s="19">
        <f t="shared" ref="C576" si="138">SUM(C577:C577)</f>
        <v>200000</v>
      </c>
    </row>
    <row r="577" spans="1:3" s="4" customFormat="1" x14ac:dyDescent="0.2">
      <c r="A577" s="155">
        <v>931200</v>
      </c>
      <c r="B577" s="121" t="s">
        <v>187</v>
      </c>
      <c r="C577" s="24">
        <v>200000</v>
      </c>
    </row>
    <row r="578" spans="1:3" s="4" customFormat="1" ht="40.5" x14ac:dyDescent="0.2">
      <c r="A578" s="151" t="s">
        <v>1</v>
      </c>
      <c r="B578" s="115" t="s">
        <v>744</v>
      </c>
      <c r="C578" s="41">
        <v>120000</v>
      </c>
    </row>
    <row r="579" spans="1:3" s="4" customFormat="1" x14ac:dyDescent="0.2">
      <c r="A579" s="63"/>
      <c r="B579" s="57" t="s">
        <v>742</v>
      </c>
      <c r="C579" s="61">
        <f t="shared" ref="C579" si="139">+C575+C578</f>
        <v>320000</v>
      </c>
    </row>
    <row r="580" spans="1:3" s="4" customFormat="1" x14ac:dyDescent="0.2">
      <c r="A580" s="40"/>
      <c r="B580" s="18"/>
      <c r="C580" s="41"/>
    </row>
    <row r="581" spans="1:3" s="4" customFormat="1" x14ac:dyDescent="0.2">
      <c r="A581" s="40"/>
      <c r="B581" s="18"/>
      <c r="C581" s="41"/>
    </row>
    <row r="582" spans="1:3" s="4" customFormat="1" x14ac:dyDescent="0.2">
      <c r="A582" s="22" t="s">
        <v>761</v>
      </c>
      <c r="B582" s="25"/>
      <c r="C582" s="41"/>
    </row>
    <row r="583" spans="1:3" s="4" customFormat="1" x14ac:dyDescent="0.2">
      <c r="A583" s="22" t="s">
        <v>243</v>
      </c>
      <c r="B583" s="25"/>
      <c r="C583" s="41"/>
    </row>
    <row r="584" spans="1:3" s="4" customFormat="1" x14ac:dyDescent="0.2">
      <c r="A584" s="22" t="s">
        <v>407</v>
      </c>
      <c r="B584" s="25"/>
      <c r="C584" s="41"/>
    </row>
    <row r="585" spans="1:3" s="4" customFormat="1" x14ac:dyDescent="0.2">
      <c r="A585" s="22" t="s">
        <v>525</v>
      </c>
      <c r="B585" s="25"/>
      <c r="C585" s="41"/>
    </row>
    <row r="586" spans="1:3" s="4" customFormat="1" x14ac:dyDescent="0.2">
      <c r="A586" s="40"/>
      <c r="B586" s="18"/>
      <c r="C586" s="41"/>
    </row>
    <row r="587" spans="1:3" s="4" customFormat="1" x14ac:dyDescent="0.2">
      <c r="A587" s="40"/>
      <c r="B587" s="18"/>
      <c r="C587" s="41"/>
    </row>
    <row r="588" spans="1:3" s="31" customFormat="1" x14ac:dyDescent="0.2">
      <c r="A588" s="17">
        <v>720000</v>
      </c>
      <c r="B588" s="18" t="s">
        <v>81</v>
      </c>
      <c r="C588" s="41">
        <f>C589</f>
        <v>4000</v>
      </c>
    </row>
    <row r="589" spans="1:3" s="29" customFormat="1" x14ac:dyDescent="0.2">
      <c r="A589" s="20">
        <v>729000</v>
      </c>
      <c r="B589" s="123" t="s">
        <v>77</v>
      </c>
      <c r="C589" s="19">
        <f>C590</f>
        <v>4000</v>
      </c>
    </row>
    <row r="590" spans="1:3" s="4" customFormat="1" x14ac:dyDescent="0.2">
      <c r="A590" s="22">
        <v>729100</v>
      </c>
      <c r="B590" s="121" t="s">
        <v>77</v>
      </c>
      <c r="C590" s="24">
        <v>4000</v>
      </c>
    </row>
    <row r="591" spans="1:3" s="31" customFormat="1" x14ac:dyDescent="0.2">
      <c r="A591" s="151">
        <v>810000</v>
      </c>
      <c r="B591" s="18" t="s">
        <v>748</v>
      </c>
      <c r="C591" s="41">
        <f>+C592</f>
        <v>31300</v>
      </c>
    </row>
    <row r="592" spans="1:3" s="29" customFormat="1" x14ac:dyDescent="0.2">
      <c r="A592" s="20">
        <v>811000</v>
      </c>
      <c r="B592" s="25" t="s">
        <v>136</v>
      </c>
      <c r="C592" s="19">
        <f>C593</f>
        <v>31300</v>
      </c>
    </row>
    <row r="593" spans="1:3" s="4" customFormat="1" x14ac:dyDescent="0.2">
      <c r="A593" s="14">
        <v>811400</v>
      </c>
      <c r="B593" s="23" t="s">
        <v>139</v>
      </c>
      <c r="C593" s="24">
        <v>31300</v>
      </c>
    </row>
    <row r="594" spans="1:3" s="31" customFormat="1" x14ac:dyDescent="0.2">
      <c r="A594" s="17">
        <v>930000</v>
      </c>
      <c r="B594" s="18" t="s">
        <v>752</v>
      </c>
      <c r="C594" s="41">
        <f>C595</f>
        <v>40000</v>
      </c>
    </row>
    <row r="595" spans="1:3" s="29" customFormat="1" x14ac:dyDescent="0.2">
      <c r="A595" s="152">
        <v>931000</v>
      </c>
      <c r="B595" s="122" t="s">
        <v>751</v>
      </c>
      <c r="C595" s="19">
        <f>C596</f>
        <v>40000</v>
      </c>
    </row>
    <row r="596" spans="1:3" s="4" customFormat="1" x14ac:dyDescent="0.2">
      <c r="A596" s="22">
        <v>931200</v>
      </c>
      <c r="B596" s="121" t="s">
        <v>187</v>
      </c>
      <c r="C596" s="24">
        <v>40000</v>
      </c>
    </row>
    <row r="597" spans="1:3" s="75" customFormat="1" ht="40.5" x14ac:dyDescent="0.2">
      <c r="A597" s="151" t="s">
        <v>1</v>
      </c>
      <c r="B597" s="115" t="s">
        <v>744</v>
      </c>
      <c r="C597" s="41">
        <v>2700</v>
      </c>
    </row>
    <row r="598" spans="1:3" s="4" customFormat="1" x14ac:dyDescent="0.2">
      <c r="A598" s="63"/>
      <c r="B598" s="57" t="s">
        <v>742</v>
      </c>
      <c r="C598" s="61">
        <f t="shared" ref="C598" si="140">C588+C591+C594+C597</f>
        <v>78000</v>
      </c>
    </row>
    <row r="599" spans="1:3" s="4" customFormat="1" x14ac:dyDescent="0.2">
      <c r="A599" s="40"/>
      <c r="B599" s="18"/>
      <c r="C599" s="41"/>
    </row>
    <row r="600" spans="1:3" s="4" customFormat="1" x14ac:dyDescent="0.2">
      <c r="A600" s="40"/>
      <c r="B600" s="18"/>
      <c r="C600" s="41"/>
    </row>
    <row r="601" spans="1:3" s="4" customFormat="1" x14ac:dyDescent="0.2">
      <c r="A601" s="22" t="s">
        <v>762</v>
      </c>
      <c r="B601" s="25"/>
      <c r="C601" s="41"/>
    </row>
    <row r="602" spans="1:3" s="4" customFormat="1" x14ac:dyDescent="0.2">
      <c r="A602" s="22" t="s">
        <v>243</v>
      </c>
      <c r="B602" s="25"/>
      <c r="C602" s="41"/>
    </row>
    <row r="603" spans="1:3" s="4" customFormat="1" x14ac:dyDescent="0.2">
      <c r="A603" s="22" t="s">
        <v>408</v>
      </c>
      <c r="B603" s="25"/>
      <c r="C603" s="41"/>
    </row>
    <row r="604" spans="1:3" s="4" customFormat="1" x14ac:dyDescent="0.2">
      <c r="A604" s="22" t="s">
        <v>525</v>
      </c>
      <c r="B604" s="25"/>
      <c r="C604" s="41"/>
    </row>
    <row r="605" spans="1:3" s="4" customFormat="1" x14ac:dyDescent="0.2">
      <c r="A605" s="40"/>
      <c r="B605" s="18"/>
      <c r="C605" s="41"/>
    </row>
    <row r="606" spans="1:3" s="31" customFormat="1" x14ac:dyDescent="0.2">
      <c r="A606" s="17">
        <v>930000</v>
      </c>
      <c r="B606" s="59" t="s">
        <v>752</v>
      </c>
      <c r="C606" s="41">
        <f t="shared" ref="C606:C607" si="141">C607</f>
        <v>4000</v>
      </c>
    </row>
    <row r="607" spans="1:3" s="29" customFormat="1" x14ac:dyDescent="0.2">
      <c r="A607" s="152">
        <v>931000</v>
      </c>
      <c r="B607" s="122" t="s">
        <v>751</v>
      </c>
      <c r="C607" s="19">
        <f t="shared" si="141"/>
        <v>4000</v>
      </c>
    </row>
    <row r="608" spans="1:3" s="4" customFormat="1" x14ac:dyDescent="0.2">
      <c r="A608" s="155">
        <v>931200</v>
      </c>
      <c r="B608" s="121" t="s">
        <v>187</v>
      </c>
      <c r="C608" s="24">
        <v>4000</v>
      </c>
    </row>
    <row r="609" spans="1:3" s="31" customFormat="1" ht="40.5" x14ac:dyDescent="0.2">
      <c r="A609" s="151" t="s">
        <v>1</v>
      </c>
      <c r="B609" s="115" t="s">
        <v>744</v>
      </c>
      <c r="C609" s="41">
        <v>100</v>
      </c>
    </row>
    <row r="610" spans="1:3" s="75" customFormat="1" x14ac:dyDescent="0.2">
      <c r="A610" s="37"/>
      <c r="B610" s="38" t="s">
        <v>742</v>
      </c>
      <c r="C610" s="39">
        <f t="shared" ref="C610" si="142">C606+C609</f>
        <v>4100</v>
      </c>
    </row>
    <row r="611" spans="1:3" s="4" customFormat="1" x14ac:dyDescent="0.2">
      <c r="A611" s="40"/>
      <c r="B611" s="18"/>
      <c r="C611" s="41"/>
    </row>
    <row r="612" spans="1:3" s="4" customFormat="1" x14ac:dyDescent="0.2">
      <c r="A612" s="17"/>
      <c r="B612" s="18"/>
      <c r="C612" s="24"/>
    </row>
    <row r="613" spans="1:3" s="4" customFormat="1" x14ac:dyDescent="0.2">
      <c r="A613" s="22" t="s">
        <v>645</v>
      </c>
      <c r="B613" s="25"/>
      <c r="C613" s="24"/>
    </row>
    <row r="614" spans="1:3" s="4" customFormat="1" x14ac:dyDescent="0.2">
      <c r="A614" s="22" t="s">
        <v>243</v>
      </c>
      <c r="B614" s="25"/>
      <c r="C614" s="24"/>
    </row>
    <row r="615" spans="1:3" s="4" customFormat="1" x14ac:dyDescent="0.2">
      <c r="A615" s="22" t="s">
        <v>409</v>
      </c>
      <c r="B615" s="25"/>
      <c r="C615" s="24"/>
    </row>
    <row r="616" spans="1:3" s="4" customFormat="1" x14ac:dyDescent="0.2">
      <c r="A616" s="22" t="s">
        <v>525</v>
      </c>
      <c r="B616" s="25"/>
      <c r="C616" s="24"/>
    </row>
    <row r="617" spans="1:3" s="4" customFormat="1" x14ac:dyDescent="0.2">
      <c r="A617" s="22"/>
      <c r="B617" s="53"/>
      <c r="C617" s="41"/>
    </row>
    <row r="618" spans="1:3" s="31" customFormat="1" ht="18.75" customHeight="1" x14ac:dyDescent="0.2">
      <c r="A618" s="17">
        <v>930000</v>
      </c>
      <c r="B618" s="59" t="s">
        <v>752</v>
      </c>
      <c r="C618" s="41">
        <f t="shared" ref="C618" si="143">+C619</f>
        <v>2000000</v>
      </c>
    </row>
    <row r="619" spans="1:3" s="4" customFormat="1" x14ac:dyDescent="0.2">
      <c r="A619" s="152">
        <v>931000</v>
      </c>
      <c r="B619" s="122" t="s">
        <v>751</v>
      </c>
      <c r="C619" s="19">
        <f t="shared" ref="C619" si="144">SUM(C620:C620)</f>
        <v>2000000</v>
      </c>
    </row>
    <row r="620" spans="1:3" s="4" customFormat="1" x14ac:dyDescent="0.2">
      <c r="A620" s="155">
        <v>931200</v>
      </c>
      <c r="B620" s="121" t="s">
        <v>187</v>
      </c>
      <c r="C620" s="24">
        <v>2000000</v>
      </c>
    </row>
    <row r="621" spans="1:3" s="31" customFormat="1" ht="40.5" x14ac:dyDescent="0.2">
      <c r="A621" s="151" t="s">
        <v>1</v>
      </c>
      <c r="B621" s="115" t="s">
        <v>744</v>
      </c>
      <c r="C621" s="41">
        <v>4500000</v>
      </c>
    </row>
    <row r="622" spans="1:3" s="4" customFormat="1" x14ac:dyDescent="0.2">
      <c r="A622" s="63"/>
      <c r="B622" s="57" t="s">
        <v>742</v>
      </c>
      <c r="C622" s="61">
        <f t="shared" ref="C622" si="145">+C618+C621</f>
        <v>6500000</v>
      </c>
    </row>
    <row r="623" spans="1:3" s="4" customFormat="1" x14ac:dyDescent="0.2">
      <c r="A623" s="17"/>
      <c r="B623" s="23"/>
      <c r="C623" s="24"/>
    </row>
    <row r="624" spans="1:3" s="4" customFormat="1" x14ac:dyDescent="0.2">
      <c r="A624" s="17"/>
      <c r="B624" s="18"/>
      <c r="C624" s="41"/>
    </row>
    <row r="625" spans="1:3" s="4" customFormat="1" x14ac:dyDescent="0.2">
      <c r="A625" s="22" t="s">
        <v>646</v>
      </c>
      <c r="B625" s="25"/>
      <c r="C625" s="24"/>
    </row>
    <row r="626" spans="1:3" s="4" customFormat="1" x14ac:dyDescent="0.2">
      <c r="A626" s="22" t="s">
        <v>243</v>
      </c>
      <c r="B626" s="25"/>
      <c r="C626" s="24"/>
    </row>
    <row r="627" spans="1:3" s="4" customFormat="1" x14ac:dyDescent="0.2">
      <c r="A627" s="22" t="s">
        <v>410</v>
      </c>
      <c r="B627" s="25"/>
      <c r="C627" s="24"/>
    </row>
    <row r="628" spans="1:3" s="4" customFormat="1" x14ac:dyDescent="0.2">
      <c r="A628" s="22" t="s">
        <v>525</v>
      </c>
      <c r="B628" s="25"/>
      <c r="C628" s="24"/>
    </row>
    <row r="629" spans="1:3" s="4" customFormat="1" x14ac:dyDescent="0.2">
      <c r="A629" s="22"/>
      <c r="B629" s="53"/>
      <c r="C629" s="41"/>
    </row>
    <row r="630" spans="1:3" s="31" customFormat="1" ht="18.75" customHeight="1" x14ac:dyDescent="0.2">
      <c r="A630" s="17">
        <v>930000</v>
      </c>
      <c r="B630" s="59" t="s">
        <v>752</v>
      </c>
      <c r="C630" s="41">
        <f t="shared" ref="C630" si="146">+C631</f>
        <v>900000</v>
      </c>
    </row>
    <row r="631" spans="1:3" s="4" customFormat="1" x14ac:dyDescent="0.2">
      <c r="A631" s="152">
        <v>931000</v>
      </c>
      <c r="B631" s="122" t="s">
        <v>751</v>
      </c>
      <c r="C631" s="19">
        <f t="shared" ref="C631" si="147">SUM(C632:C632)</f>
        <v>900000</v>
      </c>
    </row>
    <row r="632" spans="1:3" s="4" customFormat="1" x14ac:dyDescent="0.2">
      <c r="A632" s="155">
        <v>931200</v>
      </c>
      <c r="B632" s="121" t="s">
        <v>187</v>
      </c>
      <c r="C632" s="24">
        <v>900000</v>
      </c>
    </row>
    <row r="633" spans="1:3" s="31" customFormat="1" ht="40.5" x14ac:dyDescent="0.2">
      <c r="A633" s="151" t="s">
        <v>1</v>
      </c>
      <c r="B633" s="115" t="s">
        <v>744</v>
      </c>
      <c r="C633" s="41">
        <v>246100</v>
      </c>
    </row>
    <row r="634" spans="1:3" s="4" customFormat="1" x14ac:dyDescent="0.2">
      <c r="A634" s="63"/>
      <c r="B634" s="57" t="s">
        <v>742</v>
      </c>
      <c r="C634" s="61">
        <f t="shared" ref="C634" si="148">+C630+C633</f>
        <v>1146100</v>
      </c>
    </row>
    <row r="635" spans="1:3" s="4" customFormat="1" x14ac:dyDescent="0.2">
      <c r="A635" s="17"/>
      <c r="B635" s="23"/>
      <c r="C635" s="24"/>
    </row>
    <row r="636" spans="1:3" s="4" customFormat="1" x14ac:dyDescent="0.2">
      <c r="A636" s="17"/>
      <c r="B636" s="18"/>
      <c r="C636" s="41"/>
    </row>
    <row r="637" spans="1:3" s="4" customFormat="1" x14ac:dyDescent="0.2">
      <c r="A637" s="22" t="s">
        <v>647</v>
      </c>
      <c r="B637" s="25"/>
      <c r="C637" s="24"/>
    </row>
    <row r="638" spans="1:3" s="4" customFormat="1" x14ac:dyDescent="0.2">
      <c r="A638" s="22" t="s">
        <v>243</v>
      </c>
      <c r="B638" s="25"/>
      <c r="C638" s="24"/>
    </row>
    <row r="639" spans="1:3" s="4" customFormat="1" x14ac:dyDescent="0.2">
      <c r="A639" s="22" t="s">
        <v>411</v>
      </c>
      <c r="B639" s="25"/>
      <c r="C639" s="24"/>
    </row>
    <row r="640" spans="1:3" s="4" customFormat="1" x14ac:dyDescent="0.2">
      <c r="A640" s="22" t="s">
        <v>525</v>
      </c>
      <c r="B640" s="25"/>
      <c r="C640" s="24"/>
    </row>
    <row r="641" spans="1:3" s="4" customFormat="1" x14ac:dyDescent="0.2">
      <c r="A641" s="22"/>
      <c r="B641" s="53"/>
      <c r="C641" s="41"/>
    </row>
    <row r="642" spans="1:3" s="31" customFormat="1" ht="18.75" customHeight="1" x14ac:dyDescent="0.2">
      <c r="A642" s="17">
        <v>930000</v>
      </c>
      <c r="B642" s="59" t="s">
        <v>752</v>
      </c>
      <c r="C642" s="41">
        <f t="shared" ref="C642" si="149">+C643</f>
        <v>33475800</v>
      </c>
    </row>
    <row r="643" spans="1:3" s="4" customFormat="1" x14ac:dyDescent="0.2">
      <c r="A643" s="152">
        <v>931000</v>
      </c>
      <c r="B643" s="122" t="s">
        <v>751</v>
      </c>
      <c r="C643" s="19">
        <f t="shared" ref="C643" si="150">SUM(C644:C644)</f>
        <v>33475800</v>
      </c>
    </row>
    <row r="644" spans="1:3" s="4" customFormat="1" x14ac:dyDescent="0.2">
      <c r="A644" s="155">
        <v>931200</v>
      </c>
      <c r="B644" s="121" t="s">
        <v>187</v>
      </c>
      <c r="C644" s="24">
        <v>33475800</v>
      </c>
    </row>
    <row r="645" spans="1:3" s="31" customFormat="1" ht="40.5" x14ac:dyDescent="0.2">
      <c r="A645" s="151" t="s">
        <v>1</v>
      </c>
      <c r="B645" s="115" t="s">
        <v>744</v>
      </c>
      <c r="C645" s="41">
        <v>7100000</v>
      </c>
    </row>
    <row r="646" spans="1:3" s="4" customFormat="1" x14ac:dyDescent="0.2">
      <c r="A646" s="63"/>
      <c r="B646" s="57" t="s">
        <v>742</v>
      </c>
      <c r="C646" s="61">
        <f t="shared" ref="C646" si="151">+C642+C645</f>
        <v>40575800</v>
      </c>
    </row>
    <row r="647" spans="1:3" s="4" customFormat="1" x14ac:dyDescent="0.2">
      <c r="A647" s="40"/>
      <c r="B647" s="18"/>
      <c r="C647" s="41"/>
    </row>
    <row r="648" spans="1:3" s="4" customFormat="1" x14ac:dyDescent="0.2">
      <c r="A648" s="40"/>
      <c r="B648" s="18"/>
      <c r="C648" s="41"/>
    </row>
    <row r="649" spans="1:3" s="4" customFormat="1" x14ac:dyDescent="0.2">
      <c r="A649" s="22" t="s">
        <v>648</v>
      </c>
      <c r="B649" s="25"/>
      <c r="C649" s="24"/>
    </row>
    <row r="650" spans="1:3" s="4" customFormat="1" x14ac:dyDescent="0.2">
      <c r="A650" s="22" t="s">
        <v>243</v>
      </c>
      <c r="B650" s="25"/>
      <c r="C650" s="24"/>
    </row>
    <row r="651" spans="1:3" s="4" customFormat="1" x14ac:dyDescent="0.2">
      <c r="A651" s="22" t="s">
        <v>412</v>
      </c>
      <c r="B651" s="25"/>
      <c r="C651" s="24"/>
    </row>
    <row r="652" spans="1:3" s="4" customFormat="1" x14ac:dyDescent="0.2">
      <c r="A652" s="22" t="s">
        <v>525</v>
      </c>
      <c r="B652" s="25"/>
      <c r="C652" s="24"/>
    </row>
    <row r="653" spans="1:3" s="4" customFormat="1" x14ac:dyDescent="0.2">
      <c r="A653" s="22"/>
      <c r="B653" s="53"/>
      <c r="C653" s="41"/>
    </row>
    <row r="654" spans="1:3" s="31" customFormat="1" ht="18.75" customHeight="1" x14ac:dyDescent="0.2">
      <c r="A654" s="17">
        <v>930000</v>
      </c>
      <c r="B654" s="59" t="s">
        <v>752</v>
      </c>
      <c r="C654" s="41">
        <f t="shared" ref="C654" si="152">+C655</f>
        <v>865600</v>
      </c>
    </row>
    <row r="655" spans="1:3" s="4" customFormat="1" x14ac:dyDescent="0.2">
      <c r="A655" s="152">
        <v>931000</v>
      </c>
      <c r="B655" s="122" t="s">
        <v>751</v>
      </c>
      <c r="C655" s="19">
        <f t="shared" ref="C655" si="153">SUM(C656:C656)</f>
        <v>865600</v>
      </c>
    </row>
    <row r="656" spans="1:3" s="4" customFormat="1" x14ac:dyDescent="0.2">
      <c r="A656" s="155">
        <v>931200</v>
      </c>
      <c r="B656" s="121" t="s">
        <v>187</v>
      </c>
      <c r="C656" s="24">
        <v>865600</v>
      </c>
    </row>
    <row r="657" spans="1:3" s="4" customFormat="1" ht="40.5" x14ac:dyDescent="0.2">
      <c r="A657" s="151" t="s">
        <v>1</v>
      </c>
      <c r="B657" s="115" t="s">
        <v>744</v>
      </c>
      <c r="C657" s="41">
        <v>1034400</v>
      </c>
    </row>
    <row r="658" spans="1:3" s="4" customFormat="1" x14ac:dyDescent="0.2">
      <c r="A658" s="63"/>
      <c r="B658" s="57" t="s">
        <v>742</v>
      </c>
      <c r="C658" s="61">
        <f t="shared" ref="C658" si="154">+C654+C657</f>
        <v>1900000</v>
      </c>
    </row>
    <row r="659" spans="1:3" s="4" customFormat="1" x14ac:dyDescent="0.2">
      <c r="A659" s="17"/>
      <c r="B659" s="23"/>
      <c r="C659" s="24"/>
    </row>
    <row r="660" spans="1:3" s="4" customFormat="1" x14ac:dyDescent="0.2">
      <c r="A660" s="17"/>
      <c r="B660" s="18"/>
      <c r="C660" s="41"/>
    </row>
    <row r="661" spans="1:3" s="4" customFormat="1" x14ac:dyDescent="0.2">
      <c r="A661" s="22" t="s">
        <v>649</v>
      </c>
      <c r="B661" s="25"/>
      <c r="C661" s="24"/>
    </row>
    <row r="662" spans="1:3" s="4" customFormat="1" x14ac:dyDescent="0.2">
      <c r="A662" s="22" t="s">
        <v>243</v>
      </c>
      <c r="B662" s="25"/>
      <c r="C662" s="24"/>
    </row>
    <row r="663" spans="1:3" s="4" customFormat="1" x14ac:dyDescent="0.2">
      <c r="A663" s="22" t="s">
        <v>413</v>
      </c>
      <c r="B663" s="25"/>
      <c r="C663" s="24"/>
    </row>
    <row r="664" spans="1:3" s="4" customFormat="1" x14ac:dyDescent="0.2">
      <c r="A664" s="22" t="s">
        <v>525</v>
      </c>
      <c r="B664" s="25"/>
      <c r="C664" s="24"/>
    </row>
    <row r="665" spans="1:3" s="4" customFormat="1" x14ac:dyDescent="0.2">
      <c r="A665" s="22"/>
      <c r="B665" s="53"/>
      <c r="C665" s="41"/>
    </row>
    <row r="666" spans="1:3" s="31" customFormat="1" ht="18.75" customHeight="1" x14ac:dyDescent="0.2">
      <c r="A666" s="17">
        <v>930000</v>
      </c>
      <c r="B666" s="59" t="s">
        <v>752</v>
      </c>
      <c r="C666" s="41">
        <f t="shared" ref="C666" si="155">+C667</f>
        <v>500000</v>
      </c>
    </row>
    <row r="667" spans="1:3" s="4" customFormat="1" x14ac:dyDescent="0.2">
      <c r="A667" s="152">
        <v>931000</v>
      </c>
      <c r="B667" s="122" t="s">
        <v>751</v>
      </c>
      <c r="C667" s="19">
        <f t="shared" ref="C667" si="156">SUM(C668:C668)</f>
        <v>500000</v>
      </c>
    </row>
    <row r="668" spans="1:3" s="4" customFormat="1" x14ac:dyDescent="0.2">
      <c r="A668" s="155">
        <v>931200</v>
      </c>
      <c r="B668" s="121" t="s">
        <v>187</v>
      </c>
      <c r="C668" s="24">
        <v>500000</v>
      </c>
    </row>
    <row r="669" spans="1:3" s="31" customFormat="1" ht="40.5" x14ac:dyDescent="0.2">
      <c r="A669" s="151" t="s">
        <v>1</v>
      </c>
      <c r="B669" s="115" t="s">
        <v>744</v>
      </c>
      <c r="C669" s="41">
        <v>1000000</v>
      </c>
    </row>
    <row r="670" spans="1:3" s="4" customFormat="1" x14ac:dyDescent="0.2">
      <c r="A670" s="63"/>
      <c r="B670" s="57" t="s">
        <v>742</v>
      </c>
      <c r="C670" s="61">
        <f t="shared" ref="C670" si="157">+C666+C669</f>
        <v>1500000</v>
      </c>
    </row>
    <row r="671" spans="1:3" s="4" customFormat="1" x14ac:dyDescent="0.2">
      <c r="A671" s="17"/>
      <c r="B671" s="23"/>
      <c r="C671" s="24"/>
    </row>
    <row r="672" spans="1:3" s="4" customFormat="1" x14ac:dyDescent="0.2">
      <c r="A672" s="17"/>
      <c r="B672" s="23"/>
      <c r="C672" s="24"/>
    </row>
    <row r="673" spans="1:3" s="4" customFormat="1" x14ac:dyDescent="0.2">
      <c r="A673" s="22" t="s">
        <v>650</v>
      </c>
      <c r="B673" s="23"/>
      <c r="C673" s="24"/>
    </row>
    <row r="674" spans="1:3" s="4" customFormat="1" x14ac:dyDescent="0.2">
      <c r="A674" s="22" t="s">
        <v>243</v>
      </c>
      <c r="B674" s="23"/>
      <c r="C674" s="24"/>
    </row>
    <row r="675" spans="1:3" s="4" customFormat="1" x14ac:dyDescent="0.2">
      <c r="A675" s="22" t="s">
        <v>414</v>
      </c>
      <c r="B675" s="23"/>
      <c r="C675" s="24"/>
    </row>
    <row r="676" spans="1:3" s="4" customFormat="1" x14ac:dyDescent="0.2">
      <c r="A676" s="22" t="s">
        <v>525</v>
      </c>
      <c r="B676" s="23"/>
      <c r="C676" s="24"/>
    </row>
    <row r="677" spans="1:3" s="4" customFormat="1" x14ac:dyDescent="0.2">
      <c r="A677" s="17"/>
      <c r="B677" s="23"/>
      <c r="C677" s="24"/>
    </row>
    <row r="678" spans="1:3" s="31" customFormat="1" ht="18.75" customHeight="1" x14ac:dyDescent="0.2">
      <c r="A678" s="17">
        <v>930000</v>
      </c>
      <c r="B678" s="59" t="s">
        <v>752</v>
      </c>
      <c r="C678" s="41">
        <f t="shared" ref="C678" si="158">+C679</f>
        <v>700000</v>
      </c>
    </row>
    <row r="679" spans="1:3" s="4" customFormat="1" x14ac:dyDescent="0.2">
      <c r="A679" s="152">
        <v>931000</v>
      </c>
      <c r="B679" s="122" t="s">
        <v>751</v>
      </c>
      <c r="C679" s="19">
        <f t="shared" ref="C679" si="159">SUM(C680:C680)</f>
        <v>700000</v>
      </c>
    </row>
    <row r="680" spans="1:3" s="4" customFormat="1" x14ac:dyDescent="0.2">
      <c r="A680" s="155">
        <v>931200</v>
      </c>
      <c r="B680" s="121" t="s">
        <v>187</v>
      </c>
      <c r="C680" s="24">
        <v>700000</v>
      </c>
    </row>
    <row r="681" spans="1:3" s="4" customFormat="1" ht="40.5" x14ac:dyDescent="0.2">
      <c r="A681" s="151" t="s">
        <v>1</v>
      </c>
      <c r="B681" s="115" t="s">
        <v>744</v>
      </c>
      <c r="C681" s="41">
        <v>700000</v>
      </c>
    </row>
    <row r="682" spans="1:3" s="4" customFormat="1" x14ac:dyDescent="0.2">
      <c r="A682" s="63"/>
      <c r="B682" s="57" t="s">
        <v>742</v>
      </c>
      <c r="C682" s="61">
        <f>+C678+C681</f>
        <v>1400000</v>
      </c>
    </row>
    <row r="683" spans="1:3" s="4" customFormat="1" x14ac:dyDescent="0.2">
      <c r="A683" s="17"/>
      <c r="B683" s="23"/>
      <c r="C683" s="24"/>
    </row>
    <row r="684" spans="1:3" s="4" customFormat="1" x14ac:dyDescent="0.2">
      <c r="A684" s="17"/>
      <c r="B684" s="23"/>
      <c r="C684" s="24"/>
    </row>
    <row r="685" spans="1:3" s="4" customFormat="1" x14ac:dyDescent="0.2">
      <c r="A685" s="22" t="s">
        <v>652</v>
      </c>
      <c r="B685" s="23"/>
      <c r="C685" s="24"/>
    </row>
    <row r="686" spans="1:3" s="4" customFormat="1" x14ac:dyDescent="0.2">
      <c r="A686" s="22" t="s">
        <v>243</v>
      </c>
      <c r="B686" s="23"/>
      <c r="C686" s="24"/>
    </row>
    <row r="687" spans="1:3" s="4" customFormat="1" x14ac:dyDescent="0.2">
      <c r="A687" s="22" t="s">
        <v>416</v>
      </c>
      <c r="B687" s="23"/>
      <c r="C687" s="24"/>
    </row>
    <row r="688" spans="1:3" s="4" customFormat="1" x14ac:dyDescent="0.2">
      <c r="A688" s="22" t="s">
        <v>525</v>
      </c>
      <c r="B688" s="23"/>
      <c r="C688" s="24"/>
    </row>
    <row r="689" spans="1:3" s="4" customFormat="1" x14ac:dyDescent="0.2">
      <c r="A689" s="17"/>
      <c r="B689" s="23"/>
      <c r="C689" s="24"/>
    </row>
    <row r="690" spans="1:3" s="31" customFormat="1" ht="18.75" customHeight="1" x14ac:dyDescent="0.2">
      <c r="A690" s="17">
        <v>930000</v>
      </c>
      <c r="B690" s="59" t="s">
        <v>752</v>
      </c>
      <c r="C690" s="41">
        <f t="shared" ref="C690" si="160">+C691</f>
        <v>5000</v>
      </c>
    </row>
    <row r="691" spans="1:3" s="4" customFormat="1" x14ac:dyDescent="0.2">
      <c r="A691" s="152">
        <v>931000</v>
      </c>
      <c r="B691" s="122" t="s">
        <v>751</v>
      </c>
      <c r="C691" s="19">
        <f t="shared" ref="C691" si="161">SUM(C692:C692)</f>
        <v>5000</v>
      </c>
    </row>
    <row r="692" spans="1:3" s="4" customFormat="1" x14ac:dyDescent="0.2">
      <c r="A692" s="155">
        <v>931200</v>
      </c>
      <c r="B692" s="121" t="s">
        <v>187</v>
      </c>
      <c r="C692" s="24">
        <v>5000</v>
      </c>
    </row>
    <row r="693" spans="1:3" s="31" customFormat="1" ht="40.5" x14ac:dyDescent="0.2">
      <c r="A693" s="151" t="s">
        <v>1</v>
      </c>
      <c r="B693" s="115" t="s">
        <v>744</v>
      </c>
      <c r="C693" s="41">
        <v>5000</v>
      </c>
    </row>
    <row r="694" spans="1:3" s="4" customFormat="1" x14ac:dyDescent="0.2">
      <c r="A694" s="63"/>
      <c r="B694" s="57" t="s">
        <v>742</v>
      </c>
      <c r="C694" s="61">
        <f t="shared" ref="C694" si="162">+C690+C693</f>
        <v>10000</v>
      </c>
    </row>
    <row r="695" spans="1:3" s="4" customFormat="1" x14ac:dyDescent="0.2">
      <c r="A695" s="40"/>
      <c r="B695" s="18"/>
      <c r="C695" s="41"/>
    </row>
    <row r="696" spans="1:3" s="4" customFormat="1" x14ac:dyDescent="0.2">
      <c r="A696" s="40"/>
      <c r="B696" s="18"/>
      <c r="C696" s="41"/>
    </row>
    <row r="697" spans="1:3" s="4" customFormat="1" x14ac:dyDescent="0.2">
      <c r="A697" s="22" t="s">
        <v>653</v>
      </c>
      <c r="B697" s="23"/>
      <c r="C697" s="41"/>
    </row>
    <row r="698" spans="1:3" s="4" customFormat="1" x14ac:dyDescent="0.2">
      <c r="A698" s="22" t="s">
        <v>243</v>
      </c>
      <c r="B698" s="23"/>
      <c r="C698" s="41"/>
    </row>
    <row r="699" spans="1:3" s="4" customFormat="1" x14ac:dyDescent="0.2">
      <c r="A699" s="22" t="s">
        <v>417</v>
      </c>
      <c r="B699" s="23"/>
      <c r="C699" s="41"/>
    </row>
    <row r="700" spans="1:3" s="4" customFormat="1" x14ac:dyDescent="0.2">
      <c r="A700" s="22" t="s">
        <v>525</v>
      </c>
      <c r="B700" s="23"/>
      <c r="C700" s="41"/>
    </row>
    <row r="701" spans="1:3" s="4" customFormat="1" x14ac:dyDescent="0.2">
      <c r="A701" s="17"/>
      <c r="B701" s="23"/>
      <c r="C701" s="41"/>
    </row>
    <row r="702" spans="1:3" s="31" customFormat="1" ht="18.75" customHeight="1" x14ac:dyDescent="0.2">
      <c r="A702" s="17">
        <v>930000</v>
      </c>
      <c r="B702" s="59" t="s">
        <v>752</v>
      </c>
      <c r="C702" s="41">
        <f t="shared" ref="C702" si="163">+C703</f>
        <v>1079400</v>
      </c>
    </row>
    <row r="703" spans="1:3" s="29" customFormat="1" x14ac:dyDescent="0.2">
      <c r="A703" s="152">
        <v>931000</v>
      </c>
      <c r="B703" s="122" t="s">
        <v>751</v>
      </c>
      <c r="C703" s="19">
        <f t="shared" ref="C703" si="164">SUM(C704:C704)</f>
        <v>1079400</v>
      </c>
    </row>
    <row r="704" spans="1:3" s="4" customFormat="1" x14ac:dyDescent="0.2">
      <c r="A704" s="155">
        <v>931200</v>
      </c>
      <c r="B704" s="121" t="s">
        <v>187</v>
      </c>
      <c r="C704" s="24">
        <v>1079400</v>
      </c>
    </row>
    <row r="705" spans="1:3" s="31" customFormat="1" ht="40.5" x14ac:dyDescent="0.2">
      <c r="A705" s="151" t="s">
        <v>1</v>
      </c>
      <c r="B705" s="115" t="s">
        <v>744</v>
      </c>
      <c r="C705" s="41">
        <v>120600</v>
      </c>
    </row>
    <row r="706" spans="1:3" s="75" customFormat="1" x14ac:dyDescent="0.2">
      <c r="A706" s="37"/>
      <c r="B706" s="57" t="s">
        <v>742</v>
      </c>
      <c r="C706" s="39">
        <f t="shared" ref="C706" si="165">+C702+C705</f>
        <v>1200000</v>
      </c>
    </row>
    <row r="707" spans="1:3" s="4" customFormat="1" x14ac:dyDescent="0.2">
      <c r="A707" s="40"/>
      <c r="B707" s="18"/>
      <c r="C707" s="41"/>
    </row>
    <row r="708" spans="1:3" s="4" customFormat="1" x14ac:dyDescent="0.2">
      <c r="A708" s="40"/>
      <c r="B708" s="18"/>
      <c r="C708" s="41"/>
    </row>
    <row r="709" spans="1:3" s="4" customFormat="1" x14ac:dyDescent="0.2">
      <c r="A709" s="22" t="s">
        <v>667</v>
      </c>
      <c r="B709" s="25"/>
      <c r="C709" s="41"/>
    </row>
    <row r="710" spans="1:3" s="4" customFormat="1" x14ac:dyDescent="0.2">
      <c r="A710" s="22" t="s">
        <v>245</v>
      </c>
      <c r="B710" s="25"/>
      <c r="C710" s="41"/>
    </row>
    <row r="711" spans="1:3" s="4" customFormat="1" x14ac:dyDescent="0.2">
      <c r="A711" s="22" t="s">
        <v>376</v>
      </c>
      <c r="B711" s="25"/>
      <c r="C711" s="41"/>
    </row>
    <row r="712" spans="1:3" s="4" customFormat="1" x14ac:dyDescent="0.2">
      <c r="A712" s="22" t="s">
        <v>668</v>
      </c>
      <c r="B712" s="25"/>
      <c r="C712" s="41"/>
    </row>
    <row r="713" spans="1:3" s="4" customFormat="1" ht="18.75" customHeight="1" x14ac:dyDescent="0.2">
      <c r="A713" s="22"/>
      <c r="B713" s="53"/>
      <c r="C713" s="41"/>
    </row>
    <row r="714" spans="1:3" s="31" customFormat="1" x14ac:dyDescent="0.2">
      <c r="A714" s="151">
        <v>720000</v>
      </c>
      <c r="B714" s="115" t="s">
        <v>81</v>
      </c>
      <c r="C714" s="41">
        <f>+C715+C717+C719</f>
        <v>9709600</v>
      </c>
    </row>
    <row r="715" spans="1:3" s="29" customFormat="1" x14ac:dyDescent="0.2">
      <c r="A715" s="20">
        <v>722000</v>
      </c>
      <c r="B715" s="21" t="s">
        <v>747</v>
      </c>
      <c r="C715" s="19">
        <f t="shared" ref="C715" si="166">SUM(C716:C716)</f>
        <v>9663900</v>
      </c>
    </row>
    <row r="716" spans="1:3" s="4" customFormat="1" x14ac:dyDescent="0.2">
      <c r="A716" s="22">
        <v>722500</v>
      </c>
      <c r="B716" s="121" t="s">
        <v>86</v>
      </c>
      <c r="C716" s="24">
        <f>130000+1400000+180000+4786300+86000+59500+1000+1038000+195000+150000+385200+2000+107500+16200+280500+100000+250000+195400+500+26600+274200</f>
        <v>9663900</v>
      </c>
    </row>
    <row r="717" spans="1:3" s="29" customFormat="1" ht="40.5" x14ac:dyDescent="0.2">
      <c r="A717" s="20">
        <v>728000</v>
      </c>
      <c r="B717" s="21" t="s">
        <v>101</v>
      </c>
      <c r="C717" s="19">
        <f>C718</f>
        <v>37400</v>
      </c>
    </row>
    <row r="718" spans="1:3" s="4" customFormat="1" x14ac:dyDescent="0.2">
      <c r="A718" s="22">
        <v>728200</v>
      </c>
      <c r="B718" s="121" t="s">
        <v>130</v>
      </c>
      <c r="C718" s="24">
        <f>15900+21500</f>
        <v>37400</v>
      </c>
    </row>
    <row r="719" spans="1:3" s="29" customFormat="1" x14ac:dyDescent="0.2">
      <c r="A719" s="20">
        <v>729000</v>
      </c>
      <c r="B719" s="123" t="s">
        <v>77</v>
      </c>
      <c r="C719" s="19">
        <f>C720</f>
        <v>8300</v>
      </c>
    </row>
    <row r="720" spans="1:3" s="4" customFormat="1" x14ac:dyDescent="0.2">
      <c r="A720" s="30">
        <v>729100</v>
      </c>
      <c r="B720" s="121" t="s">
        <v>77</v>
      </c>
      <c r="C720" s="24">
        <v>8300</v>
      </c>
    </row>
    <row r="721" spans="1:3" s="31" customFormat="1" x14ac:dyDescent="0.2">
      <c r="A721" s="151">
        <v>780000</v>
      </c>
      <c r="B721" s="115" t="s">
        <v>131</v>
      </c>
      <c r="C721" s="41">
        <f t="shared" ref="C721:C722" si="167">C722</f>
        <v>1800000</v>
      </c>
    </row>
    <row r="722" spans="1:3" s="29" customFormat="1" x14ac:dyDescent="0.2">
      <c r="A722" s="20">
        <v>788000</v>
      </c>
      <c r="B722" s="21" t="s">
        <v>103</v>
      </c>
      <c r="C722" s="19">
        <f t="shared" si="167"/>
        <v>1800000</v>
      </c>
    </row>
    <row r="723" spans="1:3" s="4" customFormat="1" x14ac:dyDescent="0.2">
      <c r="A723" s="22">
        <v>788100</v>
      </c>
      <c r="B723" s="121" t="s">
        <v>103</v>
      </c>
      <c r="C723" s="24">
        <v>1800000</v>
      </c>
    </row>
    <row r="724" spans="1:3" s="31" customFormat="1" x14ac:dyDescent="0.2">
      <c r="A724" s="151">
        <v>810000</v>
      </c>
      <c r="B724" s="18" t="s">
        <v>748</v>
      </c>
      <c r="C724" s="41">
        <f t="shared" ref="C724" si="168">C725+C727</f>
        <v>40000</v>
      </c>
    </row>
    <row r="725" spans="1:3" s="29" customFormat="1" x14ac:dyDescent="0.2">
      <c r="A725" s="20">
        <v>811000</v>
      </c>
      <c r="B725" s="25" t="s">
        <v>136</v>
      </c>
      <c r="C725" s="19">
        <f t="shared" ref="C725" si="169">C726</f>
        <v>0</v>
      </c>
    </row>
    <row r="726" spans="1:3" s="4" customFormat="1" x14ac:dyDescent="0.2">
      <c r="A726" s="30">
        <v>811200</v>
      </c>
      <c r="B726" s="23" t="s">
        <v>138</v>
      </c>
      <c r="C726" s="24">
        <v>0</v>
      </c>
    </row>
    <row r="727" spans="1:3" s="29" customFormat="1" x14ac:dyDescent="0.2">
      <c r="A727" s="20">
        <v>816000</v>
      </c>
      <c r="B727" s="25" t="s">
        <v>202</v>
      </c>
      <c r="C727" s="19">
        <f t="shared" ref="C727" si="170">C728</f>
        <v>40000</v>
      </c>
    </row>
    <row r="728" spans="1:3" s="4" customFormat="1" ht="18.75" customHeight="1" x14ac:dyDescent="0.2">
      <c r="A728" s="30">
        <v>816100</v>
      </c>
      <c r="B728" s="23" t="s">
        <v>202</v>
      </c>
      <c r="C728" s="24">
        <v>40000</v>
      </c>
    </row>
    <row r="729" spans="1:3" s="31" customFormat="1" x14ac:dyDescent="0.2">
      <c r="A729" s="17">
        <v>930000</v>
      </c>
      <c r="B729" s="59" t="s">
        <v>752</v>
      </c>
      <c r="C729" s="41">
        <f t="shared" ref="C729" si="171">C730+C734</f>
        <v>391400</v>
      </c>
    </row>
    <row r="730" spans="1:3" s="29" customFormat="1" x14ac:dyDescent="0.2">
      <c r="A730" s="152">
        <v>931000</v>
      </c>
      <c r="B730" s="122" t="s">
        <v>751</v>
      </c>
      <c r="C730" s="19">
        <f t="shared" ref="C730" si="172">C731+C732+C733</f>
        <v>277000</v>
      </c>
    </row>
    <row r="731" spans="1:3" s="4" customFormat="1" x14ac:dyDescent="0.2">
      <c r="A731" s="118">
        <v>931100</v>
      </c>
      <c r="B731" s="23" t="s">
        <v>186</v>
      </c>
      <c r="C731" s="24">
        <f>40000+171800</f>
        <v>211800</v>
      </c>
    </row>
    <row r="732" spans="1:3" s="4" customFormat="1" x14ac:dyDescent="0.2">
      <c r="A732" s="118">
        <v>931300</v>
      </c>
      <c r="B732" s="155" t="s">
        <v>188</v>
      </c>
      <c r="C732" s="24">
        <v>1000</v>
      </c>
    </row>
    <row r="733" spans="1:3" s="4" customFormat="1" x14ac:dyDescent="0.2">
      <c r="A733" s="118">
        <v>931900</v>
      </c>
      <c r="B733" s="121" t="s">
        <v>751</v>
      </c>
      <c r="C733" s="24">
        <v>64200</v>
      </c>
    </row>
    <row r="734" spans="1:3" s="29" customFormat="1" x14ac:dyDescent="0.2">
      <c r="A734" s="152">
        <v>938000</v>
      </c>
      <c r="B734" s="122" t="s">
        <v>123</v>
      </c>
      <c r="C734" s="19">
        <f t="shared" ref="C734" si="173">C735+C736</f>
        <v>114400</v>
      </c>
    </row>
    <row r="735" spans="1:3" s="4" customFormat="1" x14ac:dyDescent="0.2">
      <c r="A735" s="157">
        <v>938100</v>
      </c>
      <c r="B735" s="155" t="s">
        <v>189</v>
      </c>
      <c r="C735" s="24">
        <f>40000+19000</f>
        <v>59000</v>
      </c>
    </row>
    <row r="736" spans="1:3" s="4" customFormat="1" x14ac:dyDescent="0.2">
      <c r="A736" s="157">
        <v>938200</v>
      </c>
      <c r="B736" s="158" t="s">
        <v>190</v>
      </c>
      <c r="C736" s="24">
        <v>55400</v>
      </c>
    </row>
    <row r="737" spans="1:3" s="4" customFormat="1" ht="40.5" x14ac:dyDescent="0.2">
      <c r="A737" s="151" t="s">
        <v>1</v>
      </c>
      <c r="B737" s="115" t="s">
        <v>744</v>
      </c>
      <c r="C737" s="41">
        <v>3514000</v>
      </c>
    </row>
    <row r="738" spans="1:3" s="76" customFormat="1" x14ac:dyDescent="0.2">
      <c r="A738" s="67"/>
      <c r="B738" s="68" t="s">
        <v>742</v>
      </c>
      <c r="C738" s="62">
        <f>+C714+C737+C721+C724+C729</f>
        <v>15455000</v>
      </c>
    </row>
    <row r="739" spans="1:3" s="4" customFormat="1" x14ac:dyDescent="0.2">
      <c r="A739" s="14"/>
      <c r="B739" s="18"/>
      <c r="C739" s="41"/>
    </row>
    <row r="740" spans="1:3" s="4" customFormat="1" x14ac:dyDescent="0.2">
      <c r="A740" s="14"/>
      <c r="B740" s="18"/>
      <c r="C740" s="41"/>
    </row>
    <row r="741" spans="1:3" s="4" customFormat="1" x14ac:dyDescent="0.2">
      <c r="A741" s="22" t="s">
        <v>669</v>
      </c>
      <c r="B741" s="25"/>
      <c r="C741" s="41"/>
    </row>
    <row r="742" spans="1:3" s="4" customFormat="1" x14ac:dyDescent="0.2">
      <c r="A742" s="22" t="s">
        <v>245</v>
      </c>
      <c r="B742" s="25"/>
      <c r="C742" s="41"/>
    </row>
    <row r="743" spans="1:3" s="4" customFormat="1" x14ac:dyDescent="0.2">
      <c r="A743" s="22" t="s">
        <v>377</v>
      </c>
      <c r="B743" s="25"/>
      <c r="C743" s="41"/>
    </row>
    <row r="744" spans="1:3" s="4" customFormat="1" x14ac:dyDescent="0.2">
      <c r="A744" s="22" t="s">
        <v>670</v>
      </c>
      <c r="B744" s="25"/>
      <c r="C744" s="41"/>
    </row>
    <row r="745" spans="1:3" s="4" customFormat="1" x14ac:dyDescent="0.2">
      <c r="A745" s="22"/>
      <c r="B745" s="53"/>
      <c r="C745" s="41"/>
    </row>
    <row r="746" spans="1:3" s="31" customFormat="1" ht="18.75" customHeight="1" x14ac:dyDescent="0.2">
      <c r="A746" s="151">
        <v>720000</v>
      </c>
      <c r="B746" s="115" t="s">
        <v>81</v>
      </c>
      <c r="C746" s="41">
        <f t="shared" ref="C746" si="174">+C747+C749</f>
        <v>8649400</v>
      </c>
    </row>
    <row r="747" spans="1:3" s="29" customFormat="1" x14ac:dyDescent="0.2">
      <c r="A747" s="20">
        <v>722000</v>
      </c>
      <c r="B747" s="21" t="s">
        <v>747</v>
      </c>
      <c r="C747" s="19">
        <f t="shared" ref="C747" si="175">+C748</f>
        <v>8632600</v>
      </c>
    </row>
    <row r="748" spans="1:3" s="4" customFormat="1" x14ac:dyDescent="0.2">
      <c r="A748" s="22">
        <v>722500</v>
      </c>
      <c r="B748" s="121" t="s">
        <v>86</v>
      </c>
      <c r="C748" s="24">
        <v>8632600</v>
      </c>
    </row>
    <row r="749" spans="1:3" s="29" customFormat="1" x14ac:dyDescent="0.2">
      <c r="A749" s="20">
        <v>729000</v>
      </c>
      <c r="B749" s="123" t="s">
        <v>77</v>
      </c>
      <c r="C749" s="19">
        <f t="shared" ref="C749" si="176">C750</f>
        <v>16800</v>
      </c>
    </row>
    <row r="750" spans="1:3" s="4" customFormat="1" x14ac:dyDescent="0.2">
      <c r="A750" s="30">
        <v>729100</v>
      </c>
      <c r="B750" s="121" t="s">
        <v>77</v>
      </c>
      <c r="C750" s="24">
        <v>16800</v>
      </c>
    </row>
    <row r="751" spans="1:3" s="31" customFormat="1" x14ac:dyDescent="0.2">
      <c r="A751" s="151">
        <v>780000</v>
      </c>
      <c r="B751" s="115" t="s">
        <v>131</v>
      </c>
      <c r="C751" s="41">
        <f t="shared" ref="C751:C752" si="177">C752</f>
        <v>1158500</v>
      </c>
    </row>
    <row r="752" spans="1:3" s="29" customFormat="1" x14ac:dyDescent="0.2">
      <c r="A752" s="20">
        <v>788000</v>
      </c>
      <c r="B752" s="21" t="s">
        <v>103</v>
      </c>
      <c r="C752" s="19">
        <f t="shared" si="177"/>
        <v>1158500</v>
      </c>
    </row>
    <row r="753" spans="1:3" s="4" customFormat="1" x14ac:dyDescent="0.2">
      <c r="A753" s="22">
        <v>788100</v>
      </c>
      <c r="B753" s="121" t="s">
        <v>103</v>
      </c>
      <c r="C753" s="24">
        <v>1158500</v>
      </c>
    </row>
    <row r="754" spans="1:3" s="31" customFormat="1" x14ac:dyDescent="0.2">
      <c r="A754" s="151">
        <v>810000</v>
      </c>
      <c r="B754" s="18" t="s">
        <v>748</v>
      </c>
      <c r="C754" s="41">
        <f t="shared" ref="C754" si="178">C755</f>
        <v>20000</v>
      </c>
    </row>
    <row r="755" spans="1:3" s="29" customFormat="1" x14ac:dyDescent="0.2">
      <c r="A755" s="20">
        <v>811000</v>
      </c>
      <c r="B755" s="25" t="s">
        <v>136</v>
      </c>
      <c r="C755" s="19">
        <f t="shared" ref="C755" si="179">C757+C756</f>
        <v>20000</v>
      </c>
    </row>
    <row r="756" spans="1:3" s="4" customFormat="1" x14ac:dyDescent="0.2">
      <c r="A756" s="30">
        <v>811100</v>
      </c>
      <c r="B756" s="23" t="s">
        <v>137</v>
      </c>
      <c r="C756" s="24">
        <v>20000</v>
      </c>
    </row>
    <row r="757" spans="1:3" s="4" customFormat="1" x14ac:dyDescent="0.2">
      <c r="A757" s="30">
        <v>811200</v>
      </c>
      <c r="B757" s="23" t="s">
        <v>138</v>
      </c>
      <c r="C757" s="24"/>
    </row>
    <row r="758" spans="1:3" s="31" customFormat="1" x14ac:dyDescent="0.2">
      <c r="A758" s="17">
        <v>930000</v>
      </c>
      <c r="B758" s="59" t="s">
        <v>752</v>
      </c>
      <c r="C758" s="41">
        <f t="shared" ref="C758:C759" si="180">+C759</f>
        <v>123600</v>
      </c>
    </row>
    <row r="759" spans="1:3" s="4" customFormat="1" x14ac:dyDescent="0.2">
      <c r="A759" s="152">
        <v>931000</v>
      </c>
      <c r="B759" s="122" t="s">
        <v>751</v>
      </c>
      <c r="C759" s="19">
        <f t="shared" si="180"/>
        <v>123600</v>
      </c>
    </row>
    <row r="760" spans="1:3" s="4" customFormat="1" x14ac:dyDescent="0.2">
      <c r="A760" s="118">
        <v>931100</v>
      </c>
      <c r="B760" s="121" t="s">
        <v>186</v>
      </c>
      <c r="C760" s="24">
        <v>123600</v>
      </c>
    </row>
    <row r="761" spans="1:3" s="4" customFormat="1" ht="40.5" x14ac:dyDescent="0.2">
      <c r="A761" s="151" t="s">
        <v>1</v>
      </c>
      <c r="B761" s="115" t="s">
        <v>744</v>
      </c>
      <c r="C761" s="41">
        <v>3164400</v>
      </c>
    </row>
    <row r="762" spans="1:3" s="76" customFormat="1" x14ac:dyDescent="0.2">
      <c r="A762" s="67"/>
      <c r="B762" s="68" t="s">
        <v>742</v>
      </c>
      <c r="C762" s="62">
        <f t="shared" ref="C762" si="181">+C746+C758+C761+C751+C754</f>
        <v>13115900</v>
      </c>
    </row>
    <row r="763" spans="1:3" s="4" customFormat="1" x14ac:dyDescent="0.2">
      <c r="A763" s="14"/>
      <c r="B763" s="18"/>
      <c r="C763" s="41"/>
    </row>
    <row r="764" spans="1:3" s="4" customFormat="1" x14ac:dyDescent="0.2">
      <c r="A764" s="14"/>
      <c r="B764" s="18"/>
      <c r="C764" s="41"/>
    </row>
    <row r="765" spans="1:3" s="4" customFormat="1" x14ac:dyDescent="0.2">
      <c r="A765" s="22" t="s">
        <v>671</v>
      </c>
      <c r="B765" s="25"/>
      <c r="C765" s="41"/>
    </row>
    <row r="766" spans="1:3" s="4" customFormat="1" x14ac:dyDescent="0.2">
      <c r="A766" s="22" t="s">
        <v>245</v>
      </c>
      <c r="B766" s="25"/>
      <c r="C766" s="41"/>
    </row>
    <row r="767" spans="1:3" s="4" customFormat="1" x14ac:dyDescent="0.2">
      <c r="A767" s="22" t="s">
        <v>378</v>
      </c>
      <c r="B767" s="25"/>
      <c r="C767" s="41"/>
    </row>
    <row r="768" spans="1:3" s="4" customFormat="1" x14ac:dyDescent="0.2">
      <c r="A768" s="22" t="s">
        <v>525</v>
      </c>
      <c r="B768" s="25"/>
      <c r="C768" s="41"/>
    </row>
    <row r="769" spans="1:3" s="4" customFormat="1" x14ac:dyDescent="0.2">
      <c r="A769" s="22"/>
      <c r="B769" s="53"/>
      <c r="C769" s="41"/>
    </row>
    <row r="770" spans="1:3" s="31" customFormat="1" ht="18.75" customHeight="1" x14ac:dyDescent="0.2">
      <c r="A770" s="151">
        <v>720000</v>
      </c>
      <c r="B770" s="115" t="s">
        <v>81</v>
      </c>
      <c r="C770" s="41">
        <f t="shared" ref="C770" si="182">+C771</f>
        <v>403200</v>
      </c>
    </row>
    <row r="771" spans="1:3" s="29" customFormat="1" x14ac:dyDescent="0.2">
      <c r="A771" s="20">
        <v>722000</v>
      </c>
      <c r="B771" s="21" t="s">
        <v>747</v>
      </c>
      <c r="C771" s="19">
        <f t="shared" ref="C771" si="183">SUM(C772:C772)</f>
        <v>403200</v>
      </c>
    </row>
    <row r="772" spans="1:3" s="4" customFormat="1" x14ac:dyDescent="0.2">
      <c r="A772" s="22">
        <v>722500</v>
      </c>
      <c r="B772" s="121" t="s">
        <v>86</v>
      </c>
      <c r="C772" s="24">
        <f>324000+79200</f>
        <v>403200</v>
      </c>
    </row>
    <row r="773" spans="1:3" s="31" customFormat="1" x14ac:dyDescent="0.2">
      <c r="A773" s="151">
        <v>780000</v>
      </c>
      <c r="B773" s="115" t="s">
        <v>131</v>
      </c>
      <c r="C773" s="41">
        <f t="shared" ref="C773:C774" si="184">C774</f>
        <v>90000</v>
      </c>
    </row>
    <row r="774" spans="1:3" s="29" customFormat="1" x14ac:dyDescent="0.2">
      <c r="A774" s="20">
        <v>788000</v>
      </c>
      <c r="B774" s="21" t="s">
        <v>103</v>
      </c>
      <c r="C774" s="19">
        <f t="shared" si="184"/>
        <v>90000</v>
      </c>
    </row>
    <row r="775" spans="1:3" s="4" customFormat="1" x14ac:dyDescent="0.2">
      <c r="A775" s="22">
        <v>788100</v>
      </c>
      <c r="B775" s="121" t="s">
        <v>103</v>
      </c>
      <c r="C775" s="24">
        <v>90000</v>
      </c>
    </row>
    <row r="776" spans="1:3" s="31" customFormat="1" ht="40.5" x14ac:dyDescent="0.2">
      <c r="A776" s="151" t="s">
        <v>1</v>
      </c>
      <c r="B776" s="115" t="s">
        <v>744</v>
      </c>
      <c r="C776" s="41">
        <v>135000</v>
      </c>
    </row>
    <row r="777" spans="1:3" s="76" customFormat="1" x14ac:dyDescent="0.2">
      <c r="A777" s="67"/>
      <c r="B777" s="68" t="s">
        <v>742</v>
      </c>
      <c r="C777" s="62">
        <f t="shared" ref="C777" si="185">+C770+C773+C776</f>
        <v>628200</v>
      </c>
    </row>
    <row r="778" spans="1:3" s="4" customFormat="1" x14ac:dyDescent="0.2">
      <c r="A778" s="14"/>
      <c r="B778" s="18"/>
      <c r="C778" s="41"/>
    </row>
    <row r="779" spans="1:3" s="4" customFormat="1" x14ac:dyDescent="0.2">
      <c r="A779" s="14"/>
      <c r="B779" s="18"/>
      <c r="C779" s="41"/>
    </row>
    <row r="780" spans="1:3" s="4" customFormat="1" x14ac:dyDescent="0.2">
      <c r="A780" s="22" t="s">
        <v>672</v>
      </c>
      <c r="B780" s="25"/>
      <c r="C780" s="41"/>
    </row>
    <row r="781" spans="1:3" s="4" customFormat="1" x14ac:dyDescent="0.2">
      <c r="A781" s="22" t="s">
        <v>245</v>
      </c>
      <c r="B781" s="25"/>
      <c r="C781" s="41"/>
    </row>
    <row r="782" spans="1:3" s="4" customFormat="1" x14ac:dyDescent="0.2">
      <c r="A782" s="22" t="s">
        <v>425</v>
      </c>
      <c r="B782" s="25"/>
      <c r="C782" s="41"/>
    </row>
    <row r="783" spans="1:3" s="4" customFormat="1" x14ac:dyDescent="0.2">
      <c r="A783" s="22" t="s">
        <v>525</v>
      </c>
      <c r="B783" s="25"/>
      <c r="C783" s="41"/>
    </row>
    <row r="784" spans="1:3" s="4" customFormat="1" x14ac:dyDescent="0.2">
      <c r="A784" s="22"/>
      <c r="B784" s="53"/>
      <c r="C784" s="41"/>
    </row>
    <row r="785" spans="1:3" s="31" customFormat="1" x14ac:dyDescent="0.2">
      <c r="A785" s="151">
        <v>720000</v>
      </c>
      <c r="B785" s="115" t="s">
        <v>81</v>
      </c>
      <c r="C785" s="41">
        <f t="shared" ref="C785" si="186">+C786</f>
        <v>36800</v>
      </c>
    </row>
    <row r="786" spans="1:3" s="29" customFormat="1" x14ac:dyDescent="0.2">
      <c r="A786" s="20">
        <v>722000</v>
      </c>
      <c r="B786" s="21" t="s">
        <v>747</v>
      </c>
      <c r="C786" s="19">
        <f t="shared" ref="C786" si="187">SUM(C787:C787)</f>
        <v>36800</v>
      </c>
    </row>
    <row r="787" spans="1:3" s="4" customFormat="1" x14ac:dyDescent="0.2">
      <c r="A787" s="22">
        <v>722500</v>
      </c>
      <c r="B787" s="121" t="s">
        <v>86</v>
      </c>
      <c r="C787" s="24">
        <v>36800</v>
      </c>
    </row>
    <row r="788" spans="1:3" s="31" customFormat="1" ht="40.5" x14ac:dyDescent="0.2">
      <c r="A788" s="151" t="s">
        <v>1</v>
      </c>
      <c r="B788" s="115" t="s">
        <v>744</v>
      </c>
      <c r="C788" s="41">
        <v>31200</v>
      </c>
    </row>
    <row r="789" spans="1:3" s="76" customFormat="1" x14ac:dyDescent="0.2">
      <c r="A789" s="67"/>
      <c r="B789" s="68" t="s">
        <v>742</v>
      </c>
      <c r="C789" s="62">
        <f t="shared" ref="C789" si="188">+C785+C788</f>
        <v>68000</v>
      </c>
    </row>
    <row r="790" spans="1:3" s="31" customFormat="1" x14ac:dyDescent="0.2">
      <c r="A790" s="40"/>
      <c r="B790" s="18"/>
      <c r="C790" s="41"/>
    </row>
    <row r="791" spans="1:3" s="31" customFormat="1" x14ac:dyDescent="0.2">
      <c r="A791" s="40"/>
      <c r="B791" s="18"/>
      <c r="C791" s="41"/>
    </row>
    <row r="792" spans="1:3" s="31" customFormat="1" x14ac:dyDescent="0.2">
      <c r="A792" s="22" t="s">
        <v>697</v>
      </c>
      <c r="B792" s="25"/>
      <c r="C792" s="41"/>
    </row>
    <row r="793" spans="1:3" s="31" customFormat="1" x14ac:dyDescent="0.2">
      <c r="A793" s="22" t="s">
        <v>250</v>
      </c>
      <c r="B793" s="25"/>
      <c r="C793" s="41"/>
    </row>
    <row r="794" spans="1:3" s="31" customFormat="1" x14ac:dyDescent="0.2">
      <c r="A794" s="22" t="s">
        <v>378</v>
      </c>
      <c r="B794" s="25"/>
      <c r="C794" s="41"/>
    </row>
    <row r="795" spans="1:3" s="31" customFormat="1" x14ac:dyDescent="0.2">
      <c r="A795" s="22" t="s">
        <v>525</v>
      </c>
      <c r="B795" s="25"/>
      <c r="C795" s="41"/>
    </row>
    <row r="796" spans="1:3" s="31" customFormat="1" x14ac:dyDescent="0.2">
      <c r="A796" s="22"/>
      <c r="B796" s="53"/>
      <c r="C796" s="41"/>
    </row>
    <row r="797" spans="1:3" s="31" customFormat="1" ht="40.5" x14ac:dyDescent="0.2">
      <c r="A797" s="151" t="s">
        <v>1</v>
      </c>
      <c r="B797" s="115" t="s">
        <v>744</v>
      </c>
      <c r="C797" s="41">
        <v>1024000</v>
      </c>
    </row>
    <row r="798" spans="1:3" s="4" customFormat="1" x14ac:dyDescent="0.2">
      <c r="A798" s="67"/>
      <c r="B798" s="68" t="s">
        <v>742</v>
      </c>
      <c r="C798" s="62">
        <f t="shared" ref="C798" si="189">C797</f>
        <v>1024000</v>
      </c>
    </row>
    <row r="799" spans="1:3" s="4" customFormat="1" x14ac:dyDescent="0.2">
      <c r="A799" s="40"/>
      <c r="B799" s="18"/>
      <c r="C799" s="41"/>
    </row>
    <row r="800" spans="1:3" s="4" customFormat="1" x14ac:dyDescent="0.2">
      <c r="A800" s="40"/>
      <c r="B800" s="18"/>
      <c r="C800" s="41"/>
    </row>
    <row r="801" spans="1:3" s="4" customFormat="1" x14ac:dyDescent="0.2">
      <c r="A801" s="22" t="s">
        <v>721</v>
      </c>
      <c r="B801" s="25"/>
      <c r="C801" s="41"/>
    </row>
    <row r="802" spans="1:3" s="4" customFormat="1" x14ac:dyDescent="0.2">
      <c r="A802" s="22" t="s">
        <v>257</v>
      </c>
      <c r="B802" s="25"/>
      <c r="C802" s="41"/>
    </row>
    <row r="803" spans="1:3" s="4" customFormat="1" x14ac:dyDescent="0.2">
      <c r="A803" s="22" t="s">
        <v>395</v>
      </c>
      <c r="B803" s="25"/>
      <c r="C803" s="41"/>
    </row>
    <row r="804" spans="1:3" s="4" customFormat="1" x14ac:dyDescent="0.2">
      <c r="A804" s="22" t="s">
        <v>525</v>
      </c>
      <c r="B804" s="25"/>
      <c r="C804" s="41"/>
    </row>
    <row r="805" spans="1:3" s="4" customFormat="1" x14ac:dyDescent="0.2">
      <c r="A805" s="22"/>
      <c r="B805" s="53"/>
      <c r="C805" s="41"/>
    </row>
    <row r="806" spans="1:3" s="4" customFormat="1" ht="40.5" x14ac:dyDescent="0.2">
      <c r="A806" s="151" t="s">
        <v>1</v>
      </c>
      <c r="B806" s="115" t="s">
        <v>744</v>
      </c>
      <c r="C806" s="41">
        <v>18000</v>
      </c>
    </row>
    <row r="807" spans="1:3" s="4" customFormat="1" x14ac:dyDescent="0.2">
      <c r="A807" s="67"/>
      <c r="B807" s="68" t="s">
        <v>742</v>
      </c>
      <c r="C807" s="62">
        <f t="shared" ref="C807" si="190">C806</f>
        <v>18000</v>
      </c>
    </row>
    <row r="808" spans="1:3" s="4" customFormat="1" x14ac:dyDescent="0.2">
      <c r="A808" s="40"/>
      <c r="B808" s="18"/>
      <c r="C808" s="41"/>
    </row>
    <row r="809" spans="1:3" s="4" customFormat="1" x14ac:dyDescent="0.2">
      <c r="A809" s="40"/>
      <c r="B809" s="18"/>
      <c r="C809" s="41"/>
    </row>
  </sheetData>
  <mergeCells count="1">
    <mergeCell ref="A6:B6"/>
  </mergeCells>
  <printOptions horizontalCentered="1" gridLines="1"/>
  <pageMargins left="0.19685039370078741" right="0" top="0" bottom="0" header="0" footer="0"/>
  <pageSetup paperSize="9" scale="57" firstPageNumber="115" orientation="portrait" useFirstPageNumber="1" r:id="rId1"/>
  <headerFooter>
    <oddFooter>&amp;C&amp;P</oddFooter>
  </headerFooter>
  <rowBreaks count="17" manualBreakCount="17">
    <brk id="44" max="2" man="1"/>
    <brk id="91" max="2" man="1"/>
    <brk id="149" max="16383" man="1"/>
    <brk id="183" max="16383" man="1"/>
    <brk id="208" max="16383" man="1"/>
    <brk id="240" max="2" man="1"/>
    <brk id="288" max="2" man="1"/>
    <brk id="340" max="16383" man="1"/>
    <brk id="388" max="2" man="1"/>
    <brk id="436" max="2" man="1"/>
    <brk id="484" max="16383" man="1"/>
    <brk id="544" max="16383" man="1"/>
    <brk id="599" max="16383" man="1"/>
    <brk id="647" max="16383" man="1"/>
    <brk id="695" max="16383" man="1"/>
    <brk id="739" max="16383" man="1"/>
    <brk id="7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2023-10-20T10:15:39Z</cp:lastPrinted>
  <dcterms:created xsi:type="dcterms:W3CDTF">2018-04-16T06:34:24Z</dcterms:created>
  <dcterms:modified xsi:type="dcterms:W3CDTF">2023-11-02T09:01:13Z</dcterms:modified>
</cp:coreProperties>
</file>